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har\Desktop\"/>
    </mc:Choice>
  </mc:AlternateContent>
  <xr:revisionPtr revIDLastSave="0" documentId="13_ncr:1_{1330D02A-D734-4F6E-80E9-2F55D93E1AF0}" xr6:coauthVersionLast="46" xr6:coauthVersionMax="46" xr10:uidLastSave="{00000000-0000-0000-0000-000000000000}"/>
  <bookViews>
    <workbookView xWindow="28680" yWindow="-120" windowWidth="29040" windowHeight="15840" tabRatio="807" xr2:uid="{00000000-000D-0000-FFFF-FFFF00000000}"/>
  </bookViews>
  <sheets>
    <sheet name="All Stats" sheetId="10" r:id="rId1"/>
    <sheet name="Holdings" sheetId="1" r:id="rId2"/>
    <sheet name="Items Issued" sheetId="5" r:id="rId3"/>
    <sheet name="Search Room" sheetId="4" r:id="rId4"/>
    <sheet name="Enquiries" sheetId="6" r:id="rId5"/>
    <sheet name="Staff" sheetId="7" r:id="rId6"/>
    <sheet name="Web Hits" sheetId="8" r:id="rId7"/>
    <sheet name="Web visits" sheetId="9" r:id="rId8"/>
    <sheet name="Repository" sheetId="3" r:id="rId9"/>
    <sheet name="Holdings by FTE" sheetId="15" r:id="rId10"/>
    <sheet name="Charts 2015-2016" sheetId="16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4">Enquiries!$A$1:$Y$15</definedName>
    <definedName name="_xlnm.Print_Area" localSheetId="1">Holdings!$A$1:$Y$14</definedName>
    <definedName name="_xlnm.Print_Area" localSheetId="2">'Items Issued'!$A$1:$Y$15</definedName>
    <definedName name="_xlnm.Print_Area" localSheetId="8">Repository!$A$1:$Y$15</definedName>
    <definedName name="_xlnm.Print_Area" localSheetId="3">'Search Room'!$A$1:$Y$15</definedName>
    <definedName name="_xlnm.Print_Area" localSheetId="5">Staff!$A$1:$Y$14</definedName>
    <definedName name="_xlnm.Print_Area" localSheetId="6">'Web Hits'!$A$1:$R$15</definedName>
    <definedName name="_xlnm.Print_Area" localSheetId="7">'Web visits'!$A$1:$T$15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5" l="1"/>
  <c r="T15" i="3"/>
  <c r="O15" i="9"/>
  <c r="T14" i="7"/>
  <c r="T15" i="6"/>
  <c r="T15" i="4"/>
  <c r="T15" i="5"/>
  <c r="T14" i="1"/>
  <c r="S14" i="15" l="1"/>
  <c r="S15" i="3"/>
  <c r="T12" i="9"/>
  <c r="N15" i="9"/>
  <c r="S14" i="7"/>
  <c r="S15" i="6"/>
  <c r="S15" i="4"/>
  <c r="S15" i="5"/>
  <c r="S14" i="1"/>
  <c r="U4" i="1" l="1"/>
  <c r="X4" i="1" s="1"/>
  <c r="Y4" i="1" s="1"/>
  <c r="R13" i="15" l="1"/>
  <c r="R12" i="15"/>
  <c r="R11" i="15"/>
  <c r="R10" i="15"/>
  <c r="R9" i="15"/>
  <c r="R8" i="15"/>
  <c r="R7" i="15"/>
  <c r="R6" i="15"/>
  <c r="R5" i="15"/>
  <c r="R4" i="15"/>
  <c r="R14" i="3"/>
  <c r="R13" i="3"/>
  <c r="R12" i="3"/>
  <c r="R11" i="3"/>
  <c r="R10" i="3"/>
  <c r="R9" i="3"/>
  <c r="R8" i="3"/>
  <c r="R7" i="3"/>
  <c r="R6" i="3"/>
  <c r="R5" i="3"/>
  <c r="R14" i="15" l="1"/>
  <c r="R15" i="3"/>
  <c r="M14" i="9"/>
  <c r="M13" i="9"/>
  <c r="M12" i="9"/>
  <c r="M11" i="9"/>
  <c r="M10" i="9"/>
  <c r="M9" i="9"/>
  <c r="M8" i="9"/>
  <c r="M7" i="9"/>
  <c r="M6" i="9"/>
  <c r="M5" i="9"/>
  <c r="R4" i="7"/>
  <c r="R13" i="7"/>
  <c r="R12" i="7"/>
  <c r="R11" i="7"/>
  <c r="R10" i="7"/>
  <c r="R9" i="7"/>
  <c r="R8" i="7"/>
  <c r="R7" i="7"/>
  <c r="R6" i="7"/>
  <c r="R5" i="7"/>
  <c r="R14" i="6"/>
  <c r="R13" i="6"/>
  <c r="R12" i="6"/>
  <c r="R11" i="6"/>
  <c r="R10" i="6"/>
  <c r="R9" i="6"/>
  <c r="R8" i="6"/>
  <c r="R7" i="6"/>
  <c r="R6" i="6"/>
  <c r="R5" i="6"/>
  <c r="R14" i="4"/>
  <c r="R13" i="4"/>
  <c r="R12" i="4"/>
  <c r="R11" i="4"/>
  <c r="R10" i="4"/>
  <c r="R9" i="4"/>
  <c r="R8" i="4"/>
  <c r="R7" i="4"/>
  <c r="R6" i="4"/>
  <c r="R5" i="4"/>
  <c r="M15" i="9" l="1"/>
  <c r="R15" i="4"/>
  <c r="R15" i="6"/>
  <c r="R14" i="7"/>
  <c r="R14" i="5"/>
  <c r="R13" i="5"/>
  <c r="R12" i="5"/>
  <c r="R11" i="5"/>
  <c r="R10" i="5"/>
  <c r="R9" i="5"/>
  <c r="R8" i="5"/>
  <c r="R7" i="5"/>
  <c r="R6" i="5"/>
  <c r="R5" i="5"/>
  <c r="R13" i="1"/>
  <c r="R12" i="1"/>
  <c r="R11" i="1"/>
  <c r="R10" i="1"/>
  <c r="R9" i="1"/>
  <c r="R8" i="1"/>
  <c r="R7" i="1"/>
  <c r="R6" i="1"/>
  <c r="R5" i="1"/>
  <c r="R4" i="1"/>
  <c r="R14" i="1" l="1"/>
  <c r="R15" i="5"/>
  <c r="U8" i="1"/>
  <c r="X8" i="1" s="1"/>
  <c r="Y8" i="1" s="1"/>
  <c r="U9" i="1" l="1"/>
  <c r="X9" i="1" s="1"/>
  <c r="Y9" i="1" s="1"/>
  <c r="U10" i="1"/>
  <c r="X10" i="1" s="1"/>
  <c r="Y10" i="1" s="1"/>
  <c r="V12" i="3"/>
  <c r="P14" i="7" l="1"/>
  <c r="W10" i="1" l="1"/>
  <c r="V10" i="1" l="1"/>
  <c r="P14" i="15"/>
  <c r="U13" i="15"/>
  <c r="Z13" i="15" s="1"/>
  <c r="AA13" i="15" s="1"/>
  <c r="U12" i="15"/>
  <c r="Z12" i="15" s="1"/>
  <c r="AA12" i="15" s="1"/>
  <c r="U11" i="15"/>
  <c r="Z11" i="15" s="1"/>
  <c r="AA11" i="15" s="1"/>
  <c r="U10" i="15"/>
  <c r="Z10" i="15" s="1"/>
  <c r="AA10" i="15" s="1"/>
  <c r="U9" i="15"/>
  <c r="Z9" i="15" s="1"/>
  <c r="AA9" i="15" s="1"/>
  <c r="U8" i="15"/>
  <c r="Z8" i="15" s="1"/>
  <c r="AA8" i="15" s="1"/>
  <c r="U7" i="15"/>
  <c r="Z7" i="15" s="1"/>
  <c r="AA7" i="15" s="1"/>
  <c r="U6" i="15"/>
  <c r="Z6" i="15" s="1"/>
  <c r="AA6" i="15" s="1"/>
  <c r="U5" i="15"/>
  <c r="Z5" i="15" s="1"/>
  <c r="AA5" i="15" s="1"/>
  <c r="U4" i="15"/>
  <c r="Z4" i="15" s="1"/>
  <c r="AA4" i="15" s="1"/>
  <c r="U14" i="3"/>
  <c r="X14" i="3" s="1"/>
  <c r="Y14" i="3" s="1"/>
  <c r="U13" i="3"/>
  <c r="X13" i="3" s="1"/>
  <c r="Y13" i="3" s="1"/>
  <c r="U12" i="3"/>
  <c r="X12" i="3" s="1"/>
  <c r="Y12" i="3" s="1"/>
  <c r="U11" i="3"/>
  <c r="X11" i="3" s="1"/>
  <c r="Y11" i="3" s="1"/>
  <c r="U10" i="3"/>
  <c r="X10" i="3" s="1"/>
  <c r="Y10" i="3" s="1"/>
  <c r="U9" i="3"/>
  <c r="X9" i="3" s="1"/>
  <c r="Y9" i="3" s="1"/>
  <c r="U8" i="3"/>
  <c r="X8" i="3" s="1"/>
  <c r="Y8" i="3" s="1"/>
  <c r="U7" i="3"/>
  <c r="X7" i="3" s="1"/>
  <c r="Y7" i="3" s="1"/>
  <c r="U6" i="3"/>
  <c r="X6" i="3" s="1"/>
  <c r="Y6" i="3" s="1"/>
  <c r="U5" i="3"/>
  <c r="X5" i="3" s="1"/>
  <c r="Y5" i="3" s="1"/>
  <c r="P15" i="5"/>
  <c r="L14" i="1"/>
  <c r="M14" i="1"/>
  <c r="O14" i="1"/>
  <c r="P14" i="1"/>
  <c r="P15" i="6"/>
  <c r="P14" i="9"/>
  <c r="S14" i="9" s="1"/>
  <c r="T14" i="9" s="1"/>
  <c r="P13" i="9"/>
  <c r="S13" i="9" s="1"/>
  <c r="T13" i="9" s="1"/>
  <c r="P12" i="9"/>
  <c r="P11" i="9"/>
  <c r="S11" i="9" s="1"/>
  <c r="T11" i="9" s="1"/>
  <c r="P10" i="9"/>
  <c r="S10" i="9" s="1"/>
  <c r="T10" i="9" s="1"/>
  <c r="P9" i="9"/>
  <c r="S9" i="9" s="1"/>
  <c r="T9" i="9" s="1"/>
  <c r="P8" i="9"/>
  <c r="S8" i="9" s="1"/>
  <c r="T8" i="9" s="1"/>
  <c r="P7" i="9"/>
  <c r="S7" i="9" s="1"/>
  <c r="T7" i="9" s="1"/>
  <c r="P6" i="9"/>
  <c r="S6" i="9" s="1"/>
  <c r="T6" i="9" s="1"/>
  <c r="P5" i="9"/>
  <c r="S5" i="9" s="1"/>
  <c r="T5" i="9" s="1"/>
  <c r="N15" i="8"/>
  <c r="U13" i="7"/>
  <c r="X13" i="7" s="1"/>
  <c r="Y13" i="7" s="1"/>
  <c r="U12" i="7"/>
  <c r="X12" i="7" s="1"/>
  <c r="Y12" i="7" s="1"/>
  <c r="U11" i="7"/>
  <c r="X11" i="7" s="1"/>
  <c r="Y11" i="7" s="1"/>
  <c r="U10" i="7"/>
  <c r="X10" i="7" s="1"/>
  <c r="Y10" i="7" s="1"/>
  <c r="U9" i="7"/>
  <c r="X9" i="7" s="1"/>
  <c r="Y9" i="7" s="1"/>
  <c r="U8" i="7"/>
  <c r="X8" i="7" s="1"/>
  <c r="Y8" i="7" s="1"/>
  <c r="U7" i="7"/>
  <c r="X7" i="7" s="1"/>
  <c r="Y7" i="7" s="1"/>
  <c r="U6" i="7"/>
  <c r="X6" i="7" s="1"/>
  <c r="Y6" i="7" s="1"/>
  <c r="U5" i="7"/>
  <c r="X5" i="7" s="1"/>
  <c r="Y5" i="7" s="1"/>
  <c r="U4" i="7"/>
  <c r="X4" i="7" s="1"/>
  <c r="Y4" i="7" s="1"/>
  <c r="U14" i="6"/>
  <c r="X14" i="6" s="1"/>
  <c r="Y14" i="6" s="1"/>
  <c r="U13" i="6"/>
  <c r="X13" i="6" s="1"/>
  <c r="Y13" i="6" s="1"/>
  <c r="U12" i="6"/>
  <c r="X12" i="6" s="1"/>
  <c r="Y12" i="6" s="1"/>
  <c r="U11" i="6"/>
  <c r="X11" i="6" s="1"/>
  <c r="Y11" i="6" s="1"/>
  <c r="U10" i="6"/>
  <c r="X10" i="6" s="1"/>
  <c r="Y10" i="6" s="1"/>
  <c r="U9" i="6"/>
  <c r="X9" i="6" s="1"/>
  <c r="Y9" i="6" s="1"/>
  <c r="U8" i="6"/>
  <c r="X8" i="6" s="1"/>
  <c r="Y8" i="6" s="1"/>
  <c r="U7" i="6"/>
  <c r="X7" i="6" s="1"/>
  <c r="Y7" i="6" s="1"/>
  <c r="U6" i="6"/>
  <c r="X6" i="6" s="1"/>
  <c r="Y6" i="6" s="1"/>
  <c r="U5" i="6"/>
  <c r="X5" i="6" s="1"/>
  <c r="Y5" i="6" s="1"/>
  <c r="P15" i="4"/>
  <c r="U14" i="4"/>
  <c r="X14" i="4" s="1"/>
  <c r="Y14" i="4" s="1"/>
  <c r="U13" i="4"/>
  <c r="X13" i="4" s="1"/>
  <c r="Y13" i="4" s="1"/>
  <c r="U12" i="4"/>
  <c r="X12" i="4" s="1"/>
  <c r="Y12" i="4" s="1"/>
  <c r="U11" i="4"/>
  <c r="X11" i="4" s="1"/>
  <c r="Y11" i="4" s="1"/>
  <c r="U10" i="4"/>
  <c r="X10" i="4" s="1"/>
  <c r="Y10" i="4" s="1"/>
  <c r="U9" i="4"/>
  <c r="X9" i="4" s="1"/>
  <c r="Y9" i="4" s="1"/>
  <c r="U8" i="4"/>
  <c r="X8" i="4" s="1"/>
  <c r="Y8" i="4" s="1"/>
  <c r="U7" i="4"/>
  <c r="X7" i="4" s="1"/>
  <c r="Y7" i="4" s="1"/>
  <c r="U6" i="4"/>
  <c r="X6" i="4" s="1"/>
  <c r="Y6" i="4" s="1"/>
  <c r="U5" i="4"/>
  <c r="X5" i="4" s="1"/>
  <c r="Y5" i="4" s="1"/>
  <c r="U14" i="5"/>
  <c r="X14" i="5" s="1"/>
  <c r="Y14" i="5" s="1"/>
  <c r="U13" i="5"/>
  <c r="X13" i="5" s="1"/>
  <c r="Y13" i="5" s="1"/>
  <c r="U12" i="5"/>
  <c r="X12" i="5" s="1"/>
  <c r="Y12" i="5" s="1"/>
  <c r="U11" i="5"/>
  <c r="X11" i="5" s="1"/>
  <c r="Y11" i="5" s="1"/>
  <c r="U10" i="5"/>
  <c r="X10" i="5" s="1"/>
  <c r="Y10" i="5" s="1"/>
  <c r="U9" i="5"/>
  <c r="X9" i="5" s="1"/>
  <c r="Y9" i="5" s="1"/>
  <c r="U8" i="5"/>
  <c r="X8" i="5" s="1"/>
  <c r="Y8" i="5" s="1"/>
  <c r="U7" i="5"/>
  <c r="X7" i="5" s="1"/>
  <c r="Y7" i="5" s="1"/>
  <c r="U6" i="5"/>
  <c r="X6" i="5" s="1"/>
  <c r="Y6" i="5" s="1"/>
  <c r="U5" i="5"/>
  <c r="X5" i="5" s="1"/>
  <c r="Y5" i="5" s="1"/>
  <c r="V13" i="15" l="1"/>
  <c r="V7" i="15"/>
  <c r="V9" i="15"/>
  <c r="V5" i="15"/>
  <c r="Q5" i="9"/>
  <c r="U14" i="7"/>
  <c r="X14" i="7" s="1"/>
  <c r="Y14" i="7" s="1"/>
  <c r="V6" i="7"/>
  <c r="V10" i="7"/>
  <c r="V11" i="7"/>
  <c r="V6" i="15"/>
  <c r="V10" i="15"/>
  <c r="V4" i="7"/>
  <c r="V8" i="7"/>
  <c r="V12" i="7"/>
  <c r="V11" i="15"/>
  <c r="V7" i="7"/>
  <c r="V5" i="7"/>
  <c r="V9" i="7"/>
  <c r="V13" i="7"/>
  <c r="V4" i="15"/>
  <c r="V8" i="15"/>
  <c r="V12" i="15"/>
  <c r="V10" i="3"/>
  <c r="V8" i="3"/>
  <c r="V6" i="3"/>
  <c r="V5" i="3"/>
  <c r="V9" i="3"/>
  <c r="V13" i="3"/>
  <c r="V14" i="3"/>
  <c r="V7" i="3"/>
  <c r="V11" i="3"/>
  <c r="U15" i="3"/>
  <c r="Q6" i="9"/>
  <c r="Q10" i="9"/>
  <c r="Q14" i="9"/>
  <c r="Q7" i="9"/>
  <c r="Q11" i="9"/>
  <c r="P15" i="9"/>
  <c r="S15" i="9" s="1"/>
  <c r="T15" i="9" s="1"/>
  <c r="Q8" i="9"/>
  <c r="Q9" i="9"/>
  <c r="Q13" i="9"/>
  <c r="V8" i="5"/>
  <c r="V12" i="5"/>
  <c r="V5" i="4"/>
  <c r="V9" i="4"/>
  <c r="V13" i="4"/>
  <c r="V5" i="6"/>
  <c r="V9" i="6"/>
  <c r="V13" i="6"/>
  <c r="V5" i="5"/>
  <c r="V9" i="5"/>
  <c r="V13" i="5"/>
  <c r="V6" i="4"/>
  <c r="V10" i="4"/>
  <c r="V14" i="4"/>
  <c r="V6" i="6"/>
  <c r="V10" i="6"/>
  <c r="V14" i="6"/>
  <c r="V6" i="5"/>
  <c r="V10" i="5"/>
  <c r="V14" i="5"/>
  <c r="V7" i="4"/>
  <c r="V11" i="4"/>
  <c r="U15" i="4"/>
  <c r="X15" i="4" s="1"/>
  <c r="Y15" i="4" s="1"/>
  <c r="V7" i="6"/>
  <c r="V11" i="6"/>
  <c r="U15" i="6"/>
  <c r="X15" i="6" s="1"/>
  <c r="Y15" i="6" s="1"/>
  <c r="V7" i="5"/>
  <c r="V11" i="5"/>
  <c r="U15" i="5"/>
  <c r="X15" i="5" s="1"/>
  <c r="Y15" i="5" s="1"/>
  <c r="V8" i="4"/>
  <c r="V12" i="4"/>
  <c r="V8" i="6"/>
  <c r="V12" i="6"/>
  <c r="X10" i="15"/>
  <c r="X7" i="15"/>
  <c r="X11" i="15"/>
  <c r="U14" i="15"/>
  <c r="Z14" i="15" s="1"/>
  <c r="AA14" i="15" s="1"/>
  <c r="X6" i="15"/>
  <c r="X4" i="15"/>
  <c r="X8" i="15"/>
  <c r="X12" i="15"/>
  <c r="X5" i="15"/>
  <c r="X9" i="15"/>
  <c r="X13" i="15"/>
  <c r="U13" i="1"/>
  <c r="X13" i="1" s="1"/>
  <c r="Y13" i="1" s="1"/>
  <c r="U12" i="1"/>
  <c r="X12" i="1" s="1"/>
  <c r="Y12" i="1" s="1"/>
  <c r="U11" i="1"/>
  <c r="X11" i="1" s="1"/>
  <c r="Y11" i="1" s="1"/>
  <c r="U7" i="1"/>
  <c r="X7" i="1" s="1"/>
  <c r="Y7" i="1" s="1"/>
  <c r="U6" i="1"/>
  <c r="X6" i="1" s="1"/>
  <c r="Y6" i="1" s="1"/>
  <c r="U5" i="1"/>
  <c r="X5" i="1" s="1"/>
  <c r="Y5" i="1" s="1"/>
  <c r="X15" i="3" l="1"/>
  <c r="Y15" i="3" s="1"/>
  <c r="V14" i="7"/>
  <c r="W14" i="7" s="1"/>
  <c r="V14" i="15"/>
  <c r="W14" i="15" s="1"/>
  <c r="W4" i="15"/>
  <c r="V15" i="3"/>
  <c r="V15" i="4"/>
  <c r="V15" i="5"/>
  <c r="V15" i="6"/>
  <c r="V7" i="1"/>
  <c r="W7" i="1" s="1"/>
  <c r="V12" i="1"/>
  <c r="X14" i="15"/>
  <c r="Y14" i="15" s="1"/>
  <c r="V5" i="1"/>
  <c r="W5" i="1" s="1"/>
  <c r="V9" i="1"/>
  <c r="W9" i="1" s="1"/>
  <c r="V6" i="1"/>
  <c r="V11" i="1"/>
  <c r="U14" i="1"/>
  <c r="X14" i="1" s="1"/>
  <c r="Y14" i="1" s="1"/>
  <c r="V4" i="1"/>
  <c r="V8" i="1"/>
  <c r="W8" i="1" s="1"/>
  <c r="V13" i="1"/>
  <c r="K14" i="8"/>
  <c r="K10" i="8"/>
  <c r="K9" i="8"/>
  <c r="K8" i="8"/>
  <c r="Y11" i="15"/>
  <c r="Y10" i="15"/>
  <c r="Y13" i="15"/>
  <c r="Y9" i="15"/>
  <c r="Y6" i="15"/>
  <c r="W9" i="15"/>
  <c r="W13" i="15"/>
  <c r="W10" i="15"/>
  <c r="W6" i="15"/>
  <c r="W5" i="15"/>
  <c r="W10" i="3"/>
  <c r="W12" i="3"/>
  <c r="W8" i="3"/>
  <c r="R6" i="9"/>
  <c r="W13" i="7"/>
  <c r="W8" i="7"/>
  <c r="W7" i="7"/>
  <c r="W4" i="7"/>
  <c r="W14" i="6"/>
  <c r="W8" i="6"/>
  <c r="W6" i="6"/>
  <c r="W12" i="6"/>
  <c r="W10" i="6"/>
  <c r="W5" i="6"/>
  <c r="W10" i="4"/>
  <c r="W12" i="4"/>
  <c r="W14" i="4"/>
  <c r="W8" i="4"/>
  <c r="W6" i="4"/>
  <c r="W7" i="4"/>
  <c r="O13" i="15"/>
  <c r="O11" i="15"/>
  <c r="O10" i="15"/>
  <c r="O9" i="15"/>
  <c r="O8" i="15"/>
  <c r="O7" i="15"/>
  <c r="O6" i="15"/>
  <c r="O5" i="15"/>
  <c r="O4" i="15"/>
  <c r="O10" i="3"/>
  <c r="O11" i="3"/>
  <c r="O12" i="3"/>
  <c r="O13" i="3"/>
  <c r="O14" i="3"/>
  <c r="O9" i="3"/>
  <c r="O8" i="3"/>
  <c r="O7" i="3"/>
  <c r="O6" i="3"/>
  <c r="R7" i="9"/>
  <c r="R8" i="9"/>
  <c r="R10" i="9"/>
  <c r="J12" i="9"/>
  <c r="J15" i="9" s="1"/>
  <c r="Q15" i="9" s="1"/>
  <c r="R15" i="9" s="1"/>
  <c r="R14" i="9"/>
  <c r="R5" i="9"/>
  <c r="O4" i="7"/>
  <c r="O5" i="7"/>
  <c r="O6" i="7"/>
  <c r="O7" i="7"/>
  <c r="O8" i="7"/>
  <c r="O9" i="7"/>
  <c r="O10" i="7"/>
  <c r="O11" i="7"/>
  <c r="O12" i="7"/>
  <c r="O13" i="7"/>
  <c r="O12" i="6"/>
  <c r="O13" i="6"/>
  <c r="O14" i="6"/>
  <c r="O12" i="4"/>
  <c r="O13" i="4"/>
  <c r="O10" i="5"/>
  <c r="O11" i="5"/>
  <c r="O12" i="5"/>
  <c r="O13" i="5"/>
  <c r="O14" i="5"/>
  <c r="O9" i="5"/>
  <c r="O8" i="5"/>
  <c r="O7" i="5"/>
  <c r="O6" i="5"/>
  <c r="I7" i="8"/>
  <c r="J14" i="8"/>
  <c r="N9" i="15"/>
  <c r="N14" i="15" s="1"/>
  <c r="N10" i="3"/>
  <c r="N15" i="3" s="1"/>
  <c r="I7" i="9"/>
  <c r="I15" i="9" s="1"/>
  <c r="N4" i="7"/>
  <c r="N5" i="7"/>
  <c r="N6" i="7"/>
  <c r="N7" i="7"/>
  <c r="N8" i="7"/>
  <c r="N9" i="7"/>
  <c r="N10" i="7"/>
  <c r="N11" i="7"/>
  <c r="N12" i="7"/>
  <c r="N13" i="7"/>
  <c r="N10" i="6"/>
  <c r="N15" i="6" s="1"/>
  <c r="N10" i="4"/>
  <c r="N12" i="4"/>
  <c r="N13" i="4"/>
  <c r="N10" i="5"/>
  <c r="N13" i="5"/>
  <c r="N14" i="1"/>
  <c r="L14" i="7"/>
  <c r="P15" i="8"/>
  <c r="R9" i="9"/>
  <c r="R11" i="9"/>
  <c r="R15" i="8"/>
  <c r="W6" i="5"/>
  <c r="W7" i="5"/>
  <c r="W8" i="5"/>
  <c r="W9" i="5"/>
  <c r="W10" i="5"/>
  <c r="W11" i="5"/>
  <c r="W12" i="5"/>
  <c r="W14" i="5"/>
  <c r="W5" i="5"/>
  <c r="N15" i="4" l="1"/>
  <c r="O15" i="6"/>
  <c r="O15" i="4"/>
  <c r="V14" i="1"/>
  <c r="W14" i="1" s="1"/>
  <c r="W8" i="15"/>
  <c r="Y8" i="15"/>
  <c r="W7" i="15"/>
  <c r="Y4" i="15"/>
  <c r="W5" i="3"/>
  <c r="N14" i="7"/>
  <c r="W5" i="7"/>
  <c r="W10" i="7"/>
  <c r="W6" i="7"/>
  <c r="W9" i="4"/>
  <c r="N15" i="5"/>
  <c r="W9" i="7"/>
  <c r="W12" i="7"/>
  <c r="W9" i="6"/>
  <c r="P15" i="3"/>
  <c r="W11" i="15"/>
  <c r="J15" i="8"/>
  <c r="W11" i="3"/>
  <c r="W4" i="1"/>
  <c r="W6" i="1"/>
  <c r="K15" i="8"/>
  <c r="W7" i="6"/>
  <c r="W5" i="4"/>
  <c r="K15" i="9"/>
  <c r="I15" i="8"/>
  <c r="W12" i="1"/>
  <c r="W11" i="1"/>
  <c r="W13" i="1"/>
  <c r="W13" i="4"/>
  <c r="W11" i="4"/>
  <c r="W15" i="6"/>
  <c r="W11" i="6"/>
  <c r="O14" i="7"/>
  <c r="W12" i="15"/>
  <c r="Y12" i="15"/>
  <c r="W11" i="7"/>
  <c r="R13" i="9"/>
  <c r="W7" i="3"/>
  <c r="W9" i="3"/>
  <c r="W15" i="3"/>
  <c r="Y5" i="15"/>
  <c r="Y7" i="15"/>
  <c r="W15" i="5" l="1"/>
  <c r="O15" i="8"/>
  <c r="W15" i="4"/>
</calcChain>
</file>

<file path=xl/sharedStrings.xml><?xml version="1.0" encoding="utf-8"?>
<sst xmlns="http://schemas.openxmlformats.org/spreadsheetml/2006/main" count="620" uniqueCount="199">
  <si>
    <t xml:space="preserve">Holdings                   </t>
  </si>
  <si>
    <t>National</t>
  </si>
  <si>
    <t>VIC</t>
  </si>
  <si>
    <t>NSW</t>
  </si>
  <si>
    <t>QLD</t>
  </si>
  <si>
    <t>SA</t>
  </si>
  <si>
    <t>N/A</t>
  </si>
  <si>
    <t>WA</t>
  </si>
  <si>
    <t>TAS</t>
  </si>
  <si>
    <t>NT</t>
  </si>
  <si>
    <t>ACT</t>
  </si>
  <si>
    <t>NZ</t>
  </si>
  <si>
    <t>CAARA MEMBER</t>
  </si>
  <si>
    <t>National Archives of Australia</t>
  </si>
  <si>
    <t>State Records NSW</t>
  </si>
  <si>
    <t>Public Record Office Victoria</t>
  </si>
  <si>
    <t>State Records Office of  Western Australia</t>
  </si>
  <si>
    <t>State Records of  South Australia</t>
  </si>
  <si>
    <t>Queensland State Archives</t>
  </si>
  <si>
    <t>Archives New Zealand</t>
  </si>
  <si>
    <t>Holdings</t>
  </si>
  <si>
    <t>1a</t>
  </si>
  <si>
    <t>At the start of year - Archives (metres)</t>
  </si>
  <si>
    <t>1b</t>
  </si>
  <si>
    <t>At the start of year - Total (items)</t>
  </si>
  <si>
    <t>2a</t>
  </si>
  <si>
    <t xml:space="preserve">Accessions during year - Archives (metres) </t>
  </si>
  <si>
    <t>2b</t>
  </si>
  <si>
    <t xml:space="preserve">Accessions during year - Total (items) </t>
  </si>
  <si>
    <t>3a</t>
  </si>
  <si>
    <t>Disposal during the reporting period (metres)</t>
  </si>
  <si>
    <t>3b</t>
  </si>
  <si>
    <t>Disposal during the reporting period- Total (items)</t>
  </si>
  <si>
    <t>4a</t>
  </si>
  <si>
    <t>At end of year - Archives (metres)</t>
  </si>
  <si>
    <t>4b</t>
  </si>
  <si>
    <t>At end of year - Archives (items)</t>
  </si>
  <si>
    <t>Method of calculation for item count</t>
  </si>
  <si>
    <t>Shelf metres x 158</t>
  </si>
  <si>
    <r>
      <t>Arrangement and Description</t>
    </r>
    <r>
      <rPr>
        <sz val="10"/>
        <rFont val="Verdana"/>
        <family val="2"/>
      </rPr>
      <t> </t>
    </r>
  </si>
  <si>
    <t>Number of accessions or consignments processed and / or documented</t>
  </si>
  <si>
    <t>6a</t>
  </si>
  <si>
    <t>At the start of the reporting period</t>
  </si>
  <si>
    <t>6b</t>
  </si>
  <si>
    <t>At the end of the reporting period</t>
  </si>
  <si>
    <t>Number of items listed</t>
  </si>
  <si>
    <r>
      <t>Number of series registered / described</t>
    </r>
    <r>
      <rPr>
        <sz val="10"/>
        <rFont val="Verdana"/>
        <family val="2"/>
      </rPr>
      <t> </t>
    </r>
  </si>
  <si>
    <t>8a</t>
  </si>
  <si>
    <t>8b</t>
  </si>
  <si>
    <r>
      <t>Number of context entities registered / described</t>
    </r>
    <r>
      <rPr>
        <sz val="10"/>
        <rFont val="Verdana"/>
        <family val="2"/>
      </rPr>
      <t> </t>
    </r>
  </si>
  <si>
    <t>9a</t>
  </si>
  <si>
    <t>9b</t>
  </si>
  <si>
    <t>10a</t>
  </si>
  <si>
    <t>10b</t>
  </si>
  <si>
    <t>Reference services / Use of Holdings</t>
  </si>
  <si>
    <t>11a</t>
  </si>
  <si>
    <t>11b</t>
  </si>
  <si>
    <t>12a</t>
  </si>
  <si>
    <t>Number of enquiries (except records creators/owners)</t>
  </si>
  <si>
    <t>12b</t>
  </si>
  <si>
    <t>Number of archival records loaned to creators / owners other than in reading room or search room</t>
  </si>
  <si>
    <r>
      <t>Web Access</t>
    </r>
    <r>
      <rPr>
        <sz val="10"/>
        <rFont val="Verdana"/>
        <family val="2"/>
      </rPr>
      <t> </t>
    </r>
  </si>
  <si>
    <t>13a</t>
  </si>
  <si>
    <t>Number of 'hits' during reporting period</t>
  </si>
  <si>
    <t>13b</t>
  </si>
  <si>
    <t>Number of unique visits during reporting period</t>
  </si>
  <si>
    <t>Information availability on web site</t>
  </si>
  <si>
    <t>14a</t>
  </si>
  <si>
    <t>Creators / owners (Yes/No )</t>
  </si>
  <si>
    <t>14b</t>
  </si>
  <si>
    <t>Series (Yes/No )</t>
  </si>
  <si>
    <t>15a</t>
  </si>
  <si>
    <t>Items (includes indexes) (Yes/No)</t>
  </si>
  <si>
    <t>15b</t>
  </si>
  <si>
    <t>Digital copies (Yes/No)</t>
  </si>
  <si>
    <r>
      <t>Use of Holdings Percentage</t>
    </r>
    <r>
      <rPr>
        <sz val="10"/>
        <rFont val="Verdana"/>
        <family val="2"/>
      </rPr>
      <t> </t>
    </r>
  </si>
  <si>
    <t>16a</t>
  </si>
  <si>
    <t>Business Users</t>
  </si>
  <si>
    <t>16b</t>
  </si>
  <si>
    <t>Research Users</t>
  </si>
  <si>
    <r>
      <t xml:space="preserve">Repository buildings </t>
    </r>
    <r>
      <rPr>
        <sz val="10"/>
        <rFont val="Verdana"/>
        <family val="2"/>
      </rPr>
      <t> </t>
    </r>
  </si>
  <si>
    <t>17a</t>
  </si>
  <si>
    <t>Total storage area - start of year (m2)</t>
  </si>
  <si>
    <t>17b</t>
  </si>
  <si>
    <t>Total storage area - end of year (m2)</t>
  </si>
  <si>
    <t>18a</t>
  </si>
  <si>
    <t>Shelving capacity - start of year (metres)</t>
  </si>
  <si>
    <t>18b</t>
  </si>
  <si>
    <t>Shelving capacity - end of year (metres)</t>
  </si>
  <si>
    <t>Staff</t>
  </si>
  <si>
    <t>19a</t>
  </si>
  <si>
    <t>FTE positions filled - start of year</t>
  </si>
  <si>
    <t>19b</t>
  </si>
  <si>
    <t>FTE positions filled - end of year</t>
  </si>
  <si>
    <r>
      <t>Budget and Expenditure</t>
    </r>
    <r>
      <rPr>
        <sz val="10"/>
        <rFont val="Verdana"/>
        <family val="2"/>
      </rPr>
      <t> </t>
    </r>
  </si>
  <si>
    <t>20a</t>
  </si>
  <si>
    <t xml:space="preserve">Total expenditure during year ($A) </t>
  </si>
  <si>
    <t>20b</t>
  </si>
  <si>
    <t>Does expenditure include accommodation (Yes/No)</t>
  </si>
  <si>
    <t>Income</t>
  </si>
  <si>
    <t>21a</t>
  </si>
  <si>
    <t>Recurrent / Operating (Yes/No)</t>
  </si>
  <si>
    <t>21b</t>
  </si>
  <si>
    <t>Proportion of funding (%)</t>
  </si>
  <si>
    <t>22a</t>
  </si>
  <si>
    <t xml:space="preserve">Capital / Building and equipment (Yes/No) </t>
  </si>
  <si>
    <t>22b</t>
  </si>
  <si>
    <t>23a</t>
  </si>
  <si>
    <t xml:space="preserve">Earnings </t>
  </si>
  <si>
    <t>(Yes/No)</t>
  </si>
  <si>
    <t>23b</t>
  </si>
  <si>
    <t>24a</t>
  </si>
  <si>
    <t>Sponsorships (Yes/No)</t>
  </si>
  <si>
    <t>24b</t>
  </si>
  <si>
    <t>25a</t>
  </si>
  <si>
    <t>Grants (Yes/No)</t>
  </si>
  <si>
    <t>25b</t>
  </si>
  <si>
    <t>Proportion in funding (%)</t>
  </si>
  <si>
    <t>Repository Building</t>
  </si>
  <si>
    <t>Total Storage Area</t>
  </si>
  <si>
    <t>Reference Services</t>
  </si>
  <si>
    <t>Visits To Search Room</t>
  </si>
  <si>
    <t>Items Made Available</t>
  </si>
  <si>
    <t>Enquiries Recorded</t>
  </si>
  <si>
    <t>60+</t>
  </si>
  <si>
    <t>Web Access</t>
  </si>
  <si>
    <t>Web Access </t>
  </si>
  <si>
    <t>132 256</t>
  </si>
  <si>
    <t>TOTAL</t>
  </si>
  <si>
    <t>Pre 2001 information on web statistics was not included in COFSTA questionnaire. A comparison is made with 2001 rather than 1996</t>
  </si>
  <si>
    <t>Sm/staff</t>
  </si>
  <si>
    <t>Unique visits*</t>
  </si>
  <si>
    <t>Hits*</t>
  </si>
  <si>
    <t>41 525</t>
  </si>
  <si>
    <t>11 783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</si>
  <si>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</si>
  <si>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</si>
  <si>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</si>
  <si>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</si>
  <si>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</si>
  <si>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</si>
  <si>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</si>
  <si>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</si>
  <si>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</si>
  <si>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</si>
  <si>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</si>
  <si>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</si>
  <si>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</si>
  <si>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</si>
  <si>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</si>
  <si>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</si>
  <si>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247 029</t>
  </si>
  <si>
    <t>Yes</t>
  </si>
  <si>
    <t>No</t>
  </si>
  <si>
    <t xml:space="preserve">       </t>
  </si>
  <si>
    <t>2012-13</t>
  </si>
  <si>
    <t>Proportion of archival records included in finding aids accessible to researchers (%)</t>
  </si>
  <si>
    <t xml:space="preserve">Q1-10. ACT Archives not responsible for custody &amp; storage of government archives </t>
  </si>
  <si>
    <t>PROV</t>
  </si>
  <si>
    <t>Northern Territory Archives Services</t>
  </si>
  <si>
    <t>2013-14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</si>
  <si>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</si>
  <si>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7.1a</t>
  </si>
  <si>
    <t>7.2b</t>
  </si>
  <si>
    <t>7.1b</t>
  </si>
  <si>
    <t>Archives indexed/listed online %</t>
  </si>
  <si>
    <t>7.2a</t>
  </si>
  <si>
    <t>Visits to search rooms during year</t>
  </si>
  <si>
    <t>Items made available in search rooms</t>
  </si>
  <si>
    <t>Percentage variation 2012/2013 - 2013/2014</t>
  </si>
  <si>
    <t>Variation 2012/2013 - 2013/2014</t>
  </si>
  <si>
    <t>Variation 2001/02 - 2013/14</t>
  </si>
  <si>
    <t>Percentage variation 2001/02 - 2013/14</t>
  </si>
  <si>
    <t xml:space="preserve"> </t>
  </si>
  <si>
    <t>Notes  2013-14</t>
  </si>
  <si>
    <t>2014-15</t>
  </si>
  <si>
    <t>Tasmanian Archive &amp; Heritage Office</t>
  </si>
  <si>
    <t>Archives ACT</t>
  </si>
  <si>
    <t xml:space="preserve">Items  described on Archway </t>
  </si>
  <si>
    <t>Completed transfers in Archives One</t>
  </si>
  <si>
    <t>Shelf metres x 158 + born digital items</t>
  </si>
  <si>
    <t>2015-16</t>
  </si>
  <si>
    <t>Variation 1996/97 - 2015/16</t>
  </si>
  <si>
    <t>Percentage variation 1996/97 - 2015/16</t>
  </si>
  <si>
    <t>Variation 2014/2015 -  2015/2016</t>
  </si>
  <si>
    <t>Percentage variation 2014/2015 - 2015/2016</t>
  </si>
  <si>
    <t>Variation 2014/2015 - 2015/16</t>
  </si>
  <si>
    <t>Percentage variation 2014/2015 - 2015/16</t>
  </si>
  <si>
    <t>Percentage variation 1996/97 -2015/16</t>
  </si>
  <si>
    <t>Variation 2014/2015 - 2015/2016</t>
  </si>
  <si>
    <t>Variation 2001/02 - 2015/16</t>
  </si>
  <si>
    <t>Percentage variation 2001/02 - 2015/16</t>
  </si>
  <si>
    <t>Muliple count formulae per metre. (e.g. shelf metres x 100 for paper files)</t>
  </si>
  <si>
    <t>NA</t>
  </si>
  <si>
    <t>Number of items in catalogue</t>
  </si>
  <si>
    <t>Q 4b includes 524,102 born digital items, with 59,342 born digital items transferred in reporting period</t>
  </si>
  <si>
    <t>Q 20a actual expenditure figure includes depreciation, but not Capital Assets Charge of $4,577,000.</t>
  </si>
  <si>
    <t>Q 19b excludes temporary transfer of departmental records mgt unit FTE to SRO</t>
  </si>
  <si>
    <t>Q 17 &amp; Q 18 figures refer to storage capacity of ACT Government records storage provider 'Records Services'.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</si>
</sst>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#,##0.0"/>
    <numFmt numFmtId="165" formatCode="0.0"/>
  </numFmts>
  <fonts count="23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u/>
      <sz val="9"/>
      <name val="Verdana"/>
      <family val="2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right" wrapText="1"/>
    </xf>
    <xf numFmtId="0" fontId="5" fillId="2" borderId="1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right" vertical="top" wrapText="1"/>
    </xf>
    <xf numFmtId="0" fontId="11" fillId="4" borderId="7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9" fontId="6" fillId="0" borderId="12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6" xfId="0" applyFont="1" applyBorder="1" applyAlignment="1">
      <alignment horizontal="right" wrapText="1"/>
    </xf>
    <xf numFmtId="0" fontId="0" fillId="0" borderId="3" xfId="0" applyBorder="1" applyAlignment="1"/>
    <xf numFmtId="0" fontId="0" fillId="0" borderId="0" xfId="0" applyBorder="1" applyAlignment="1"/>
    <xf numFmtId="3" fontId="3" fillId="0" borderId="4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wrapText="1"/>
    </xf>
    <xf numFmtId="10" fontId="4" fillId="0" borderId="16" xfId="0" applyNumberFormat="1" applyFont="1" applyBorder="1" applyAlignment="1">
      <alignment horizontal="right" vertical="top" wrapText="1"/>
    </xf>
    <xf numFmtId="0" fontId="0" fillId="0" borderId="1" xfId="0" applyBorder="1"/>
    <xf numFmtId="3" fontId="4" fillId="0" borderId="5" xfId="0" applyNumberFormat="1" applyFont="1" applyBorder="1" applyAlignment="1">
      <alignment horizontal="right" wrapText="1"/>
    </xf>
    <xf numFmtId="3" fontId="4" fillId="0" borderId="4" xfId="0" applyNumberFormat="1" applyFont="1" applyBorder="1" applyAlignment="1"/>
    <xf numFmtId="3" fontId="4" fillId="0" borderId="10" xfId="0" applyNumberFormat="1" applyFont="1" applyBorder="1" applyAlignment="1">
      <alignment horizontal="right" wrapText="1"/>
    </xf>
    <xf numFmtId="10" fontId="4" fillId="0" borderId="1" xfId="0" applyNumberFormat="1" applyFont="1" applyBorder="1"/>
    <xf numFmtId="3" fontId="4" fillId="0" borderId="10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10" fontId="3" fillId="0" borderId="4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10" fontId="3" fillId="0" borderId="8" xfId="0" applyNumberFormat="1" applyFont="1" applyBorder="1"/>
    <xf numFmtId="10" fontId="3" fillId="0" borderId="8" xfId="0" applyNumberFormat="1" applyFont="1" applyBorder="1" applyAlignment="1">
      <alignment horizontal="right" vertical="top" wrapText="1"/>
    </xf>
    <xf numFmtId="10" fontId="4" fillId="0" borderId="16" xfId="0" applyNumberFormat="1" applyFont="1" applyBorder="1"/>
    <xf numFmtId="3" fontId="3" fillId="0" borderId="5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top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4" fillId="3" borderId="19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3" fontId="3" fillId="0" borderId="19" xfId="0" applyNumberFormat="1" applyFont="1" applyBorder="1" applyAlignment="1">
      <alignment horizontal="right" wrapText="1"/>
    </xf>
    <xf numFmtId="10" fontId="3" fillId="0" borderId="19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right" vertical="top" wrapText="1"/>
    </xf>
    <xf numFmtId="10" fontId="3" fillId="0" borderId="19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right" vertical="top"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10" fontId="4" fillId="0" borderId="19" xfId="0" applyNumberFormat="1" applyFont="1" applyBorder="1" applyAlignment="1">
      <alignment horizontal="right" wrapText="1"/>
    </xf>
    <xf numFmtId="0" fontId="11" fillId="2" borderId="20" xfId="0" applyFont="1" applyFill="1" applyBorder="1" applyAlignment="1">
      <alignment horizontal="right" wrapText="1"/>
    </xf>
    <xf numFmtId="0" fontId="11" fillId="2" borderId="21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right" wrapText="1"/>
    </xf>
    <xf numFmtId="0" fontId="3" fillId="3" borderId="21" xfId="0" applyFont="1" applyFill="1" applyBorder="1" applyAlignment="1">
      <alignment horizontal="right" wrapText="1"/>
    </xf>
    <xf numFmtId="0" fontId="4" fillId="3" borderId="21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0" fontId="11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right" wrapText="1"/>
    </xf>
    <xf numFmtId="0" fontId="4" fillId="4" borderId="22" xfId="0" applyFont="1" applyFill="1" applyBorder="1" applyAlignment="1">
      <alignment horizontal="right" wrapText="1"/>
    </xf>
    <xf numFmtId="0" fontId="11" fillId="6" borderId="19" xfId="0" applyFont="1" applyFill="1" applyBorder="1" applyAlignment="1">
      <alignment wrapText="1"/>
    </xf>
    <xf numFmtId="0" fontId="4" fillId="6" borderId="19" xfId="0" applyFont="1" applyFill="1" applyBorder="1" applyAlignment="1">
      <alignment horizontal="right" wrapText="1"/>
    </xf>
    <xf numFmtId="0" fontId="11" fillId="2" borderId="20" xfId="0" applyFont="1" applyFill="1" applyBorder="1" applyAlignment="1">
      <alignment wrapText="1"/>
    </xf>
    <xf numFmtId="0" fontId="3" fillId="2" borderId="22" xfId="0" applyFont="1" applyFill="1" applyBorder="1" applyAlignment="1">
      <alignment horizontal="right" wrapText="1"/>
    </xf>
    <xf numFmtId="0" fontId="12" fillId="3" borderId="20" xfId="0" applyFont="1" applyFill="1" applyBorder="1" applyAlignment="1"/>
    <xf numFmtId="0" fontId="3" fillId="3" borderId="21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wrapText="1"/>
    </xf>
    <xf numFmtId="0" fontId="3" fillId="4" borderId="22" xfId="0" applyFont="1" applyFill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0" fillId="0" borderId="23" xfId="0" applyBorder="1" applyAlignment="1"/>
    <xf numFmtId="9" fontId="4" fillId="0" borderId="19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/>
    <xf numFmtId="0" fontId="7" fillId="0" borderId="0" xfId="0" applyFont="1"/>
    <xf numFmtId="0" fontId="1" fillId="0" borderId="0" xfId="0" applyFont="1" applyAlignme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/>
    <xf numFmtId="3" fontId="4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3" fontId="3" fillId="0" borderId="5" xfId="0" quotePrefix="1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/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vertical="top" wrapText="1"/>
    </xf>
    <xf numFmtId="0" fontId="12" fillId="4" borderId="7" xfId="0" applyFont="1" applyFill="1" applyBorder="1" applyAlignment="1">
      <alignment horizontal="right" vertical="top" wrapText="1"/>
    </xf>
    <xf numFmtId="10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/>
    <xf numFmtId="6" fontId="6" fillId="0" borderId="12" xfId="0" applyNumberFormat="1" applyFont="1" applyBorder="1" applyAlignment="1">
      <alignment horizontal="right" wrapText="1"/>
    </xf>
    <xf numFmtId="10" fontId="6" fillId="0" borderId="12" xfId="0" applyNumberFormat="1" applyFont="1" applyBorder="1" applyAlignment="1">
      <alignment horizontal="right" wrapText="1"/>
    </xf>
    <xf numFmtId="0" fontId="2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6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1" fillId="0" borderId="0" xfId="0" applyFont="1" applyAlignment="1"/>
    <xf numFmtId="0" fontId="5" fillId="0" borderId="0" xfId="0" applyFont="1"/>
    <xf numFmtId="0" fontId="21" fillId="0" borderId="0" xfId="0" applyFont="1"/>
    <xf numFmtId="1" fontId="4" fillId="3" borderId="9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165" fontId="0" fillId="0" borderId="0" xfId="0" applyNumberFormat="1"/>
    <xf numFmtId="0" fontId="22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3" borderId="26" xfId="0" applyFont="1" applyFill="1" applyBorder="1" applyAlignment="1">
      <alignment vertical="top" wrapText="1"/>
    </xf>
    <xf numFmtId="0" fontId="8" fillId="3" borderId="2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8" fillId="3" borderId="24" xfId="0" applyFont="1" applyFill="1" applyBorder="1" applyAlignment="1">
      <alignment vertical="top" wrapText="1"/>
    </xf>
    <xf numFmtId="0" fontId="8" fillId="3" borderId="2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/>
    <xf numFmtId="0" fontId="4" fillId="2" borderId="1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11" fillId="4" borderId="20" xfId="0" applyFont="1" applyFill="1" applyBorder="1" applyAlignment="1">
      <alignment wrapText="1"/>
    </xf>
    <xf numFmtId="0" fontId="11" fillId="4" borderId="2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0861752051672"/>
          <c:y val="0.16506385833284487"/>
          <c:w val="0.56817540222513097"/>
          <c:h val="0.80221306083637811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9293899728510261"/>
                  <c:y val="-1.5830874738672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3A-413D-9B1A-EDF9B2536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Holdings!$U$4:$U$13</c:f>
              <c:numCache>
                <c:formatCode>#,##0</c:formatCode>
                <c:ptCount val="10"/>
                <c:pt idx="0">
                  <c:v>315101</c:v>
                </c:pt>
                <c:pt idx="1">
                  <c:v>102684</c:v>
                </c:pt>
                <c:pt idx="2">
                  <c:v>81181</c:v>
                </c:pt>
                <c:pt idx="3">
                  <c:v>59346</c:v>
                </c:pt>
                <c:pt idx="4">
                  <c:v>82471</c:v>
                </c:pt>
                <c:pt idx="5">
                  <c:v>14892</c:v>
                </c:pt>
                <c:pt idx="6">
                  <c:v>20730</c:v>
                </c:pt>
                <c:pt idx="7">
                  <c:v>6190</c:v>
                </c:pt>
                <c:pt idx="8">
                  <c:v>0</c:v>
                </c:pt>
                <c:pt idx="9">
                  <c:v>109142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A-413D-9B1A-EDF9B2536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621303364782649"/>
          <c:y val="0.26568207471475397"/>
          <c:w val="0.13457783659173914"/>
          <c:h val="0.6275304965117701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062047542111E-2"/>
          <c:y val="0.11352449716624531"/>
          <c:w val="0.82391562261370432"/>
          <c:h val="0.72697986362734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Holdings!$B$4:$U$4</c:f>
              <c:numCache>
                <c:formatCode>#,##0</c:formatCode>
                <c:ptCount val="20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E-4CD8-82DC-3AC8EDC3E92B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Holdings!$B$5:$U$5</c:f>
              <c:numCache>
                <c:formatCode>#,##0</c:formatCode>
                <c:ptCount val="20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E-4CD8-82DC-3AC8EDC3E92B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Holdings!$B$6:$U$6</c:f>
              <c:numCache>
                <c:formatCode>#,##0</c:formatCode>
                <c:ptCount val="20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E-4CD8-82DC-3AC8EDC3E92B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Holdings!$B$7:$U$7</c:f>
              <c:numCache>
                <c:formatCode>#,##0</c:formatCode>
                <c:ptCount val="20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0E-4CD8-82DC-3AC8EDC3E92B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Holdings!$B$8:$U$8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E-4CD8-82DC-3AC8EDC3E92B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Holdings!$B$9:$U$9</c:f>
              <c:numCache>
                <c:formatCode>#,##0</c:formatCode>
                <c:ptCount val="20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0E-4CD8-82DC-3AC8EDC3E92B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Holdings!$B$10:$U$10</c:f>
              <c:numCache>
                <c:formatCode>#,##0</c:formatCode>
                <c:ptCount val="20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0E-4CD8-82DC-3AC8EDC3E92B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Holdings!$B$11:$U$11</c:f>
              <c:numCache>
                <c:formatCode>#,##0</c:formatCode>
                <c:ptCount val="20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0E-4CD8-82DC-3AC8EDC3E92B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Holdings!$B$12:$U$12</c:f>
              <c:numCache>
                <c:formatCode>#,##0</c:formatCode>
                <c:ptCount val="20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0E-4CD8-82DC-3AC8EDC3E92B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Holdings!$B$13:$U$13</c:f>
              <c:numCache>
                <c:formatCode>#,##0</c:formatCode>
                <c:ptCount val="20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0E-4CD8-82DC-3AC8EDC3E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2208"/>
        <c:axId val="127988096"/>
      </c:barChart>
      <c:catAx>
        <c:axId val="12798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988096"/>
        <c:crosses val="autoZero"/>
        <c:auto val="1"/>
        <c:lblAlgn val="ctr"/>
        <c:lblOffset val="100"/>
        <c:noMultiLvlLbl val="0"/>
      </c:catAx>
      <c:valAx>
        <c:axId val="127988096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982208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1352449716624531"/>
          <c:w val="0.83808631360783969"/>
          <c:h val="0.8155578549147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Holdings!$B$3</c:f>
              <c:strCache>
                <c:ptCount val="1"/>
                <c:pt idx="0">
                  <c:v>1996-97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Holdings!$B$4:$B$13</c:f>
              <c:numCache>
                <c:formatCode>#,##0</c:formatCode>
                <c:ptCount val="10"/>
                <c:pt idx="0">
                  <c:v>197363</c:v>
                </c:pt>
                <c:pt idx="1">
                  <c:v>28233</c:v>
                </c:pt>
                <c:pt idx="2">
                  <c:v>42516</c:v>
                </c:pt>
                <c:pt idx="3">
                  <c:v>24211</c:v>
                </c:pt>
                <c:pt idx="4">
                  <c:v>0</c:v>
                </c:pt>
                <c:pt idx="5">
                  <c:v>9279</c:v>
                </c:pt>
                <c:pt idx="6">
                  <c:v>0</c:v>
                </c:pt>
                <c:pt idx="7">
                  <c:v>3228</c:v>
                </c:pt>
                <c:pt idx="9">
                  <c:v>66624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8-4D15-B95D-C60C8CB99068}"/>
            </c:ext>
          </c:extLst>
        </c:ser>
        <c:ser>
          <c:idx val="1"/>
          <c:order val="1"/>
          <c:tx>
            <c:strRef>
              <c:f>Holdings!$C$3</c:f>
              <c:strCache>
                <c:ptCount val="1"/>
                <c:pt idx="0">
                  <c:v>1997-98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Holdings!$C$4:$C$13</c:f>
              <c:numCache>
                <c:formatCode>#,##0</c:formatCode>
                <c:ptCount val="10"/>
                <c:pt idx="0">
                  <c:v>217278</c:v>
                </c:pt>
                <c:pt idx="1">
                  <c:v>32927</c:v>
                </c:pt>
                <c:pt idx="2">
                  <c:v>43500</c:v>
                </c:pt>
                <c:pt idx="3">
                  <c:v>24687</c:v>
                </c:pt>
                <c:pt idx="4">
                  <c:v>0</c:v>
                </c:pt>
                <c:pt idx="5">
                  <c:v>8335</c:v>
                </c:pt>
                <c:pt idx="6">
                  <c:v>15700</c:v>
                </c:pt>
                <c:pt idx="7">
                  <c:v>3244</c:v>
                </c:pt>
                <c:pt idx="9">
                  <c:v>64110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8-4D15-B95D-C60C8CB99068}"/>
            </c:ext>
          </c:extLst>
        </c:ser>
        <c:ser>
          <c:idx val="2"/>
          <c:order val="2"/>
          <c:tx>
            <c:strRef>
              <c:f>Holdings!$D$3</c:f>
              <c:strCache>
                <c:ptCount val="1"/>
                <c:pt idx="0">
                  <c:v>1998-99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Holdings!$D$4:$D$13</c:f>
              <c:numCache>
                <c:formatCode>#,##0</c:formatCode>
                <c:ptCount val="10"/>
                <c:pt idx="0">
                  <c:v>238254</c:v>
                </c:pt>
                <c:pt idx="1">
                  <c:v>38567</c:v>
                </c:pt>
                <c:pt idx="2">
                  <c:v>43892</c:v>
                </c:pt>
                <c:pt idx="3">
                  <c:v>25647</c:v>
                </c:pt>
                <c:pt idx="4">
                  <c:v>15430</c:v>
                </c:pt>
                <c:pt idx="5">
                  <c:v>8740</c:v>
                </c:pt>
                <c:pt idx="6">
                  <c:v>16143</c:v>
                </c:pt>
                <c:pt idx="7">
                  <c:v>3244</c:v>
                </c:pt>
                <c:pt idx="9">
                  <c:v>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8-4D15-B95D-C60C8CB99068}"/>
            </c:ext>
          </c:extLst>
        </c:ser>
        <c:ser>
          <c:idx val="3"/>
          <c:order val="3"/>
          <c:tx>
            <c:strRef>
              <c:f>Holdings!$E$3</c:f>
              <c:strCache>
                <c:ptCount val="1"/>
                <c:pt idx="0">
                  <c:v>1999-00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Holdings!$E$4:$E$13</c:f>
              <c:numCache>
                <c:formatCode>#,##0</c:formatCode>
                <c:ptCount val="10"/>
                <c:pt idx="0">
                  <c:v>249308</c:v>
                </c:pt>
                <c:pt idx="1">
                  <c:v>40909</c:v>
                </c:pt>
                <c:pt idx="2">
                  <c:v>44455</c:v>
                </c:pt>
                <c:pt idx="3">
                  <c:v>26361</c:v>
                </c:pt>
                <c:pt idx="4">
                  <c:v>16575</c:v>
                </c:pt>
                <c:pt idx="5">
                  <c:v>9033</c:v>
                </c:pt>
                <c:pt idx="6">
                  <c:v>16460</c:v>
                </c:pt>
                <c:pt idx="7">
                  <c:v>3326</c:v>
                </c:pt>
                <c:pt idx="9">
                  <c:v>70232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8-4D15-B95D-C60C8CB99068}"/>
            </c:ext>
          </c:extLst>
        </c:ser>
        <c:ser>
          <c:idx val="4"/>
          <c:order val="4"/>
          <c:tx>
            <c:strRef>
              <c:f>Holdings!$F$3</c:f>
              <c:strCache>
                <c:ptCount val="1"/>
                <c:pt idx="0">
                  <c:v>2000-01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Holdings!$F$4:$F$13</c:f>
              <c:numCache>
                <c:formatCode>#,##0</c:formatCode>
                <c:ptCount val="10"/>
                <c:pt idx="0">
                  <c:v>255895</c:v>
                </c:pt>
                <c:pt idx="1">
                  <c:v>50448</c:v>
                </c:pt>
                <c:pt idx="2">
                  <c:v>47105</c:v>
                </c:pt>
                <c:pt idx="3">
                  <c:v>26639</c:v>
                </c:pt>
                <c:pt idx="4">
                  <c:v>0</c:v>
                </c:pt>
                <c:pt idx="5">
                  <c:v>9313</c:v>
                </c:pt>
                <c:pt idx="6">
                  <c:v>16990</c:v>
                </c:pt>
                <c:pt idx="7">
                  <c:v>3326</c:v>
                </c:pt>
                <c:pt idx="9">
                  <c:v>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88-4D15-B95D-C60C8CB99068}"/>
            </c:ext>
          </c:extLst>
        </c:ser>
        <c:ser>
          <c:idx val="5"/>
          <c:order val="5"/>
          <c:tx>
            <c:strRef>
              <c:f>Holdings!$G$3</c:f>
              <c:strCache>
                <c:ptCount val="1"/>
                <c:pt idx="0">
                  <c:v>2001-02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Holdings!$G$4:$G$13</c:f>
              <c:numCache>
                <c:formatCode>#,##0</c:formatCode>
                <c:ptCount val="10"/>
                <c:pt idx="0">
                  <c:v>292399</c:v>
                </c:pt>
                <c:pt idx="1">
                  <c:v>45396</c:v>
                </c:pt>
                <c:pt idx="2">
                  <c:v>58262</c:v>
                </c:pt>
                <c:pt idx="3">
                  <c:v>34068</c:v>
                </c:pt>
                <c:pt idx="4">
                  <c:v>40000</c:v>
                </c:pt>
                <c:pt idx="5">
                  <c:v>9831</c:v>
                </c:pt>
                <c:pt idx="6">
                  <c:v>15698</c:v>
                </c:pt>
                <c:pt idx="7">
                  <c:v>3326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88-4D15-B95D-C60C8CB99068}"/>
            </c:ext>
          </c:extLst>
        </c:ser>
        <c:ser>
          <c:idx val="6"/>
          <c:order val="6"/>
          <c:tx>
            <c:strRef>
              <c:f>Holdings!$H$3</c:f>
              <c:strCache>
                <c:ptCount val="1"/>
                <c:pt idx="0">
                  <c:v>2002-03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Holdings!$H$4:$H$13</c:f>
              <c:numCache>
                <c:formatCode>#,##0</c:formatCode>
                <c:ptCount val="10"/>
                <c:pt idx="0">
                  <c:v>366193</c:v>
                </c:pt>
                <c:pt idx="1">
                  <c:v>57739</c:v>
                </c:pt>
                <c:pt idx="2">
                  <c:v>49655</c:v>
                </c:pt>
                <c:pt idx="3">
                  <c:v>34556</c:v>
                </c:pt>
                <c:pt idx="4">
                  <c:v>44969</c:v>
                </c:pt>
                <c:pt idx="5">
                  <c:v>10235</c:v>
                </c:pt>
                <c:pt idx="6">
                  <c:v>16002</c:v>
                </c:pt>
                <c:pt idx="7">
                  <c:v>3874</c:v>
                </c:pt>
                <c:pt idx="9">
                  <c:v>77500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88-4D15-B95D-C60C8CB99068}"/>
            </c:ext>
          </c:extLst>
        </c:ser>
        <c:ser>
          <c:idx val="7"/>
          <c:order val="7"/>
          <c:tx>
            <c:strRef>
              <c:f>Holdings!$I$3</c:f>
              <c:strCache>
                <c:ptCount val="1"/>
                <c:pt idx="0">
                  <c:v>2003-04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Holdings!$I$4:$I$13</c:f>
              <c:numCache>
                <c:formatCode>#,##0</c:formatCode>
                <c:ptCount val="10"/>
                <c:pt idx="0">
                  <c:v>264576</c:v>
                </c:pt>
                <c:pt idx="1">
                  <c:v>82227</c:v>
                </c:pt>
                <c:pt idx="2">
                  <c:v>53081</c:v>
                </c:pt>
                <c:pt idx="3">
                  <c:v>34924</c:v>
                </c:pt>
                <c:pt idx="4">
                  <c:v>50221</c:v>
                </c:pt>
                <c:pt idx="5">
                  <c:v>14674</c:v>
                </c:pt>
                <c:pt idx="6">
                  <c:v>16706</c:v>
                </c:pt>
                <c:pt idx="7">
                  <c:v>4306</c:v>
                </c:pt>
                <c:pt idx="9">
                  <c:v>79068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88-4D15-B95D-C60C8CB99068}"/>
            </c:ext>
          </c:extLst>
        </c:ser>
        <c:ser>
          <c:idx val="8"/>
          <c:order val="8"/>
          <c:tx>
            <c:strRef>
              <c:f>Holdings!$J$3</c:f>
              <c:strCache>
                <c:ptCount val="1"/>
                <c:pt idx="0">
                  <c:v>2004-05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Holdings!$J$4:$J$13</c:f>
              <c:numCache>
                <c:formatCode>#,##0</c:formatCode>
                <c:ptCount val="10"/>
                <c:pt idx="0">
                  <c:v>270399</c:v>
                </c:pt>
                <c:pt idx="1">
                  <c:v>83547</c:v>
                </c:pt>
                <c:pt idx="2">
                  <c:v>54591</c:v>
                </c:pt>
                <c:pt idx="3">
                  <c:v>35083</c:v>
                </c:pt>
                <c:pt idx="4">
                  <c:v>51650</c:v>
                </c:pt>
                <c:pt idx="5">
                  <c:v>14855</c:v>
                </c:pt>
                <c:pt idx="6">
                  <c:v>16784</c:v>
                </c:pt>
                <c:pt idx="7">
                  <c:v>4443</c:v>
                </c:pt>
                <c:pt idx="8">
                  <c:v>5100</c:v>
                </c:pt>
                <c:pt idx="9">
                  <c:v>82214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88-4D15-B95D-C60C8CB99068}"/>
            </c:ext>
          </c:extLst>
        </c:ser>
        <c:ser>
          <c:idx val="9"/>
          <c:order val="9"/>
          <c:tx>
            <c:strRef>
              <c:f>Holdings!$K$3</c:f>
              <c:strCache>
                <c:ptCount val="1"/>
                <c:pt idx="0">
                  <c:v>2005-06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Holdings!$K$4:$K$13</c:f>
              <c:numCache>
                <c:formatCode>#,##0</c:formatCode>
                <c:ptCount val="10"/>
                <c:pt idx="0">
                  <c:v>276233</c:v>
                </c:pt>
                <c:pt idx="1">
                  <c:v>84192</c:v>
                </c:pt>
                <c:pt idx="2">
                  <c:v>57096</c:v>
                </c:pt>
                <c:pt idx="3">
                  <c:v>35424</c:v>
                </c:pt>
                <c:pt idx="4">
                  <c:v>53866</c:v>
                </c:pt>
                <c:pt idx="5">
                  <c:v>14855</c:v>
                </c:pt>
                <c:pt idx="6">
                  <c:v>17359</c:v>
                </c:pt>
                <c:pt idx="7">
                  <c:v>4529</c:v>
                </c:pt>
                <c:pt idx="8">
                  <c:v>5100</c:v>
                </c:pt>
                <c:pt idx="9">
                  <c:v>83864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88-4D15-B95D-C60C8CB99068}"/>
            </c:ext>
          </c:extLst>
        </c:ser>
        <c:ser>
          <c:idx val="10"/>
          <c:order val="10"/>
          <c:tx>
            <c:strRef>
              <c:f>Holdings!$L$3</c:f>
              <c:strCache>
                <c:ptCount val="1"/>
                <c:pt idx="0">
                  <c:v>2006-07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Holdings!$L$4:$L$13</c:f>
              <c:numCache>
                <c:formatCode>#,##0</c:formatCode>
                <c:ptCount val="10"/>
                <c:pt idx="0">
                  <c:v>297249</c:v>
                </c:pt>
                <c:pt idx="1">
                  <c:v>85355</c:v>
                </c:pt>
                <c:pt idx="2">
                  <c:v>57667</c:v>
                </c:pt>
                <c:pt idx="3">
                  <c:v>35909</c:v>
                </c:pt>
                <c:pt idx="4">
                  <c:v>64415</c:v>
                </c:pt>
                <c:pt idx="5">
                  <c:v>14857</c:v>
                </c:pt>
                <c:pt idx="6">
                  <c:v>17449</c:v>
                </c:pt>
                <c:pt idx="7">
                  <c:v>4974</c:v>
                </c:pt>
                <c:pt idx="8">
                  <c:v>3897</c:v>
                </c:pt>
                <c:pt idx="9">
                  <c:v>85481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88-4D15-B95D-C60C8CB99068}"/>
            </c:ext>
          </c:extLst>
        </c:ser>
        <c:ser>
          <c:idx val="11"/>
          <c:order val="11"/>
          <c:tx>
            <c:strRef>
              <c:f>Holdings!$M$3</c:f>
              <c:strCache>
                <c:ptCount val="1"/>
                <c:pt idx="0">
                  <c:v>2007-08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Holdings!$M$4:$M$13</c:f>
              <c:numCache>
                <c:formatCode>#,##0</c:formatCode>
                <c:ptCount val="10"/>
                <c:pt idx="0">
                  <c:v>300350</c:v>
                </c:pt>
                <c:pt idx="1">
                  <c:v>86004</c:v>
                </c:pt>
                <c:pt idx="2">
                  <c:v>58516</c:v>
                </c:pt>
                <c:pt idx="3">
                  <c:v>36835</c:v>
                </c:pt>
                <c:pt idx="4">
                  <c:v>66255</c:v>
                </c:pt>
                <c:pt idx="5">
                  <c:v>14859</c:v>
                </c:pt>
                <c:pt idx="6">
                  <c:v>17487</c:v>
                </c:pt>
                <c:pt idx="7">
                  <c:v>5116</c:v>
                </c:pt>
                <c:pt idx="8">
                  <c:v>3369</c:v>
                </c:pt>
                <c:pt idx="9">
                  <c:v>86819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88-4D15-B95D-C60C8CB99068}"/>
            </c:ext>
          </c:extLst>
        </c:ser>
        <c:ser>
          <c:idx val="12"/>
          <c:order val="12"/>
          <c:tx>
            <c:strRef>
              <c:f>Holdings!$N$3</c:f>
              <c:strCache>
                <c:ptCount val="1"/>
                <c:pt idx="0">
                  <c:v>2008-09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Holdings!$N$4:$N$13</c:f>
              <c:numCache>
                <c:formatCode>#,##0</c:formatCode>
                <c:ptCount val="10"/>
                <c:pt idx="0">
                  <c:v>306865</c:v>
                </c:pt>
                <c:pt idx="1">
                  <c:v>87365</c:v>
                </c:pt>
                <c:pt idx="2">
                  <c:v>59842</c:v>
                </c:pt>
                <c:pt idx="3">
                  <c:v>40285</c:v>
                </c:pt>
                <c:pt idx="4">
                  <c:v>67832</c:v>
                </c:pt>
                <c:pt idx="5">
                  <c:v>14859</c:v>
                </c:pt>
                <c:pt idx="6">
                  <c:v>17850</c:v>
                </c:pt>
                <c:pt idx="7" formatCode="General">
                  <c:v>5179</c:v>
                </c:pt>
                <c:pt idx="8">
                  <c:v>11783</c:v>
                </c:pt>
                <c:pt idx="9">
                  <c:v>89628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88-4D15-B95D-C60C8CB99068}"/>
            </c:ext>
          </c:extLst>
        </c:ser>
        <c:ser>
          <c:idx val="13"/>
          <c:order val="13"/>
          <c:tx>
            <c:strRef>
              <c:f>Holdings!$O$3</c:f>
              <c:strCache>
                <c:ptCount val="1"/>
                <c:pt idx="0">
                  <c:v>2009-10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Holdings!$O$4:$O$13</c:f>
              <c:numCache>
                <c:formatCode>#,##0</c:formatCode>
                <c:ptCount val="10"/>
                <c:pt idx="0">
                  <c:v>367631</c:v>
                </c:pt>
                <c:pt idx="1">
                  <c:v>89575</c:v>
                </c:pt>
                <c:pt idx="2">
                  <c:v>67239</c:v>
                </c:pt>
                <c:pt idx="3">
                  <c:v>44236</c:v>
                </c:pt>
                <c:pt idx="4">
                  <c:v>74103</c:v>
                </c:pt>
                <c:pt idx="5">
                  <c:v>14859</c:v>
                </c:pt>
                <c:pt idx="6">
                  <c:v>17885</c:v>
                </c:pt>
                <c:pt idx="7">
                  <c:v>5397</c:v>
                </c:pt>
                <c:pt idx="8">
                  <c:v>13556</c:v>
                </c:pt>
                <c:pt idx="9">
                  <c:v>96215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088-4D15-B95D-C60C8CB99068}"/>
            </c:ext>
          </c:extLst>
        </c:ser>
        <c:ser>
          <c:idx val="14"/>
          <c:order val="14"/>
          <c:tx>
            <c:strRef>
              <c:f>Holdings!$P$3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Holdings!$P$4:$P$13</c:f>
              <c:numCache>
                <c:formatCode>#,##0</c:formatCode>
                <c:ptCount val="10"/>
                <c:pt idx="0">
                  <c:v>386713</c:v>
                </c:pt>
                <c:pt idx="1">
                  <c:v>91849</c:v>
                </c:pt>
                <c:pt idx="2">
                  <c:v>69097</c:v>
                </c:pt>
                <c:pt idx="3">
                  <c:v>46241</c:v>
                </c:pt>
                <c:pt idx="4">
                  <c:v>74994</c:v>
                </c:pt>
                <c:pt idx="5">
                  <c:v>14864</c:v>
                </c:pt>
                <c:pt idx="6">
                  <c:v>17885</c:v>
                </c:pt>
                <c:pt idx="7">
                  <c:v>5404</c:v>
                </c:pt>
                <c:pt idx="8">
                  <c:v>13785</c:v>
                </c:pt>
                <c:pt idx="9">
                  <c:v>97922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88-4D15-B95D-C60C8CB99068}"/>
            </c:ext>
          </c:extLst>
        </c:ser>
        <c:ser>
          <c:idx val="15"/>
          <c:order val="15"/>
          <c:tx>
            <c:strRef>
              <c:f>Holdings!$Q$3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Holdings!$Q$4:$Q$13</c:f>
              <c:numCache>
                <c:formatCode>#,##0</c:formatCode>
                <c:ptCount val="10"/>
                <c:pt idx="0">
                  <c:v>382166</c:v>
                </c:pt>
                <c:pt idx="1">
                  <c:v>94003</c:v>
                </c:pt>
                <c:pt idx="2">
                  <c:v>72640</c:v>
                </c:pt>
                <c:pt idx="3">
                  <c:v>47877</c:v>
                </c:pt>
                <c:pt idx="4">
                  <c:v>75792</c:v>
                </c:pt>
                <c:pt idx="5">
                  <c:v>14865</c:v>
                </c:pt>
                <c:pt idx="6">
                  <c:v>19700</c:v>
                </c:pt>
                <c:pt idx="7">
                  <c:v>5411</c:v>
                </c:pt>
                <c:pt idx="8">
                  <c:v>0</c:v>
                </c:pt>
                <c:pt idx="9">
                  <c:v>100327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88-4D15-B95D-C60C8CB99068}"/>
            </c:ext>
          </c:extLst>
        </c:ser>
        <c:ser>
          <c:idx val="16"/>
          <c:order val="16"/>
          <c:tx>
            <c:strRef>
              <c:f>Holdings!$U$3</c:f>
              <c:strCache>
                <c:ptCount val="1"/>
                <c:pt idx="0">
                  <c:v>2015-16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Holdings!$U$4:$U$13</c:f>
              <c:numCache>
                <c:formatCode>#,##0</c:formatCode>
                <c:ptCount val="10"/>
                <c:pt idx="0">
                  <c:v>315101</c:v>
                </c:pt>
                <c:pt idx="1">
                  <c:v>102684</c:v>
                </c:pt>
                <c:pt idx="2">
                  <c:v>81181</c:v>
                </c:pt>
                <c:pt idx="3">
                  <c:v>59346</c:v>
                </c:pt>
                <c:pt idx="4">
                  <c:v>82471</c:v>
                </c:pt>
                <c:pt idx="5">
                  <c:v>14892</c:v>
                </c:pt>
                <c:pt idx="6">
                  <c:v>20730</c:v>
                </c:pt>
                <c:pt idx="7">
                  <c:v>6190</c:v>
                </c:pt>
                <c:pt idx="8">
                  <c:v>0</c:v>
                </c:pt>
                <c:pt idx="9">
                  <c:v>109142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88-4D15-B95D-C60C8CB9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3776"/>
        <c:axId val="128285312"/>
      </c:barChart>
      <c:catAx>
        <c:axId val="12828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285312"/>
        <c:crosses val="autoZero"/>
        <c:auto val="1"/>
        <c:lblAlgn val="ctr"/>
        <c:lblOffset val="100"/>
        <c:noMultiLvlLbl val="0"/>
      </c:catAx>
      <c:valAx>
        <c:axId val="128285312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283776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4864391951006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0746041864209647"/>
                  <c:y val="-3.2579461598713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A9-4BB4-8CF6-C0CB2C499077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Staff!$U$4:$U$13</c:f>
              <c:numCache>
                <c:formatCode>0.0</c:formatCode>
                <c:ptCount val="10"/>
                <c:pt idx="0">
                  <c:v>389.8</c:v>
                </c:pt>
                <c:pt idx="1">
                  <c:v>45.4</c:v>
                </c:pt>
                <c:pt idx="2">
                  <c:v>60.66</c:v>
                </c:pt>
                <c:pt idx="3">
                  <c:v>85.84</c:v>
                </c:pt>
                <c:pt idx="4">
                  <c:v>22.08</c:v>
                </c:pt>
                <c:pt idx="5">
                  <c:v>20.52</c:v>
                </c:pt>
                <c:pt idx="6">
                  <c:v>30.6</c:v>
                </c:pt>
                <c:pt idx="7">
                  <c:v>8</c:v>
                </c:pt>
                <c:pt idx="8">
                  <c:v>2</c:v>
                </c:pt>
                <c:pt idx="9">
                  <c:v>105.2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9-4BB4-8CF6-C0CB2C499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569618841892551"/>
          <c:y val="0.18441676834793688"/>
          <c:w val="0.1671583012867674"/>
          <c:h val="0.631166261285402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4043581296235153"/>
          <c:w val="0.78271296415816871"/>
          <c:h val="0.73237752271857781"/>
        </c:manualLayout>
      </c:layout>
      <c:lineChart>
        <c:grouping val="standar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Holdings!$B$4:$U$4</c:f>
              <c:numCache>
                <c:formatCode>#,##0</c:formatCode>
                <c:ptCount val="20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6-46AE-987C-C56FCC0704DB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Holdings!$B$5:$U$5</c:f>
              <c:numCache>
                <c:formatCode>#,##0</c:formatCode>
                <c:ptCount val="20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6-46AE-987C-C56FCC0704DB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Holdings!$B$6:$U$6</c:f>
              <c:numCache>
                <c:formatCode>#,##0</c:formatCode>
                <c:ptCount val="20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6-46AE-987C-C56FCC0704DB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Holdings!$B$7:$U$7</c:f>
              <c:numCache>
                <c:formatCode>#,##0</c:formatCode>
                <c:ptCount val="20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6-46AE-987C-C56FCC0704DB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Holdings!$B$8:$U$8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6-46AE-987C-C56FCC0704DB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Holdings!$B$9:$U$9</c:f>
              <c:numCache>
                <c:formatCode>#,##0</c:formatCode>
                <c:ptCount val="20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6-46AE-987C-C56FCC0704DB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Holdings!$B$10:$U$10</c:f>
              <c:numCache>
                <c:formatCode>#,##0</c:formatCode>
                <c:ptCount val="20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6-46AE-987C-C56FCC0704DB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chemeClr val="accent2">
                  <a:lumMod val="40000"/>
                  <a:lumOff val="60000"/>
                </a:schemeClr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Holdings!$B$11:$U$11</c:f>
              <c:numCache>
                <c:formatCode>#,##0</c:formatCode>
                <c:ptCount val="20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6-46AE-987C-C56FCC0704DB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Holdings!$B$12:$U$12</c:f>
              <c:numCache>
                <c:formatCode>#,##0</c:formatCode>
                <c:ptCount val="20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C6-46AE-987C-C56FCC0704DB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cat>
            <c:strRef>
              <c:f>Holdings!$B$3:$U$3</c:f>
              <c:strCache>
                <c:ptCount val="20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</c:strCache>
            </c:strRef>
          </c:cat>
          <c:val>
            <c:numRef>
              <c:f>Holdings!$B$13:$U$13</c:f>
              <c:numCache>
                <c:formatCode>#,##0</c:formatCode>
                <c:ptCount val="20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C6-46AE-987C-C56FCC07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408"/>
        <c:axId val="130402944"/>
      </c:lineChart>
      <c:catAx>
        <c:axId val="13040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402944"/>
        <c:crosses val="autoZero"/>
        <c:auto val="1"/>
        <c:lblAlgn val="ctr"/>
        <c:lblOffset val="100"/>
        <c:noMultiLvlLbl val="0"/>
      </c:catAx>
      <c:valAx>
        <c:axId val="130402944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401408"/>
        <c:crosses val="autoZero"/>
        <c:crossBetween val="between"/>
      </c:valAx>
      <c:spPr>
        <a:solidFill>
          <a:schemeClr val="bg2"/>
        </a:solidFill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253885744750661"/>
          <c:y val="0.28455444926592033"/>
          <c:w val="8.9231975885826764E-2"/>
          <c:h val="0.4308911014681593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98686021568954E-2"/>
          <c:y val="0.10255060884685012"/>
          <c:w val="0.84647984564843304"/>
          <c:h val="0.7619428652499518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Staff!$U$4:$U$13</c:f>
              <c:numCache>
                <c:formatCode>0.0</c:formatCode>
                <c:ptCount val="10"/>
                <c:pt idx="0">
                  <c:v>389.8</c:v>
                </c:pt>
                <c:pt idx="1">
                  <c:v>45.4</c:v>
                </c:pt>
                <c:pt idx="2">
                  <c:v>60.66</c:v>
                </c:pt>
                <c:pt idx="3">
                  <c:v>85.84</c:v>
                </c:pt>
                <c:pt idx="4">
                  <c:v>22.08</c:v>
                </c:pt>
                <c:pt idx="5">
                  <c:v>20.52</c:v>
                </c:pt>
                <c:pt idx="6">
                  <c:v>30.6</c:v>
                </c:pt>
                <c:pt idx="7">
                  <c:v>8</c:v>
                </c:pt>
                <c:pt idx="8">
                  <c:v>2</c:v>
                </c:pt>
                <c:pt idx="9">
                  <c:v>105.2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EA3-A31A-7E6BF521C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428352"/>
        <c:axId val="135426816"/>
      </c:barChart>
      <c:valAx>
        <c:axId val="1354268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428352"/>
        <c:crosses val="autoZero"/>
        <c:crossBetween val="between"/>
      </c:valAx>
      <c:catAx>
        <c:axId val="1354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4268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</xdr:row>
      <xdr:rowOff>104775</xdr:rowOff>
    </xdr:from>
    <xdr:to>
      <xdr:col>11</xdr:col>
      <xdr:colOff>28575</xdr:colOff>
      <xdr:row>26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66674</xdr:colOff>
      <xdr:row>28</xdr:row>
      <xdr:rowOff>9525</xdr:rowOff>
    </xdr:from>
    <xdr:to>
      <xdr:col>18</xdr:col>
      <xdr:colOff>171450</xdr:colOff>
      <xdr:row>60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</xdr:colOff>
      <xdr:row>97</xdr:row>
      <xdr:rowOff>142875</xdr:rowOff>
    </xdr:from>
    <xdr:to>
      <xdr:col>18</xdr:col>
      <xdr:colOff>180976</xdr:colOff>
      <xdr:row>125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180976</xdr:colOff>
      <xdr:row>127</xdr:row>
      <xdr:rowOff>123826</xdr:rowOff>
    </xdr:from>
    <xdr:to>
      <xdr:col>13</xdr:col>
      <xdr:colOff>114300</xdr:colOff>
      <xdr:row>154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62</xdr:row>
      <xdr:rowOff>95249</xdr:rowOff>
    </xdr:from>
    <xdr:to>
      <xdr:col>18</xdr:col>
      <xdr:colOff>228600</xdr:colOff>
      <xdr:row>94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157</xdr:row>
      <xdr:rowOff>9525</xdr:rowOff>
    </xdr:from>
    <xdr:to>
      <xdr:col>15</xdr:col>
      <xdr:colOff>523875</xdr:colOff>
      <xdr:row>187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0.31283</cdr:x>
      <cdr:y>0.0273</cdr:y>
    </cdr:from>
    <cdr:to>
      <cdr:x>0.67135</cdr:x>
      <cdr:y>0.15881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5452" y="104775"/>
          <a:ext cx="1943099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2015- 2016</a:t>
          </a:r>
          <a:br>
            <a:rPr lang="en-AU" sz="1400" b="1">
              <a:latin typeface="Arial" pitchFamily="34" charset="0"/>
              <a:cs typeface="Arial" pitchFamily="34" charset="0"/>
            </a:rPr>
          </a:br>
          <a:r>
            <a:rPr lang="en-AU" sz="1200" b="1">
              <a:latin typeface="Arial" pitchFamily="34" charset="0"/>
              <a:cs typeface="Arial" pitchFamily="34" charset="0"/>
            </a:rPr>
            <a:t>(metres)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0.35878</cdr:x>
      <cdr:y>0.02406</cdr:y>
    </cdr:from>
    <cdr:to>
      <cdr:x>0.70531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36987" y="107940"/>
          <a:ext cx="3416263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 2015-16  by year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0.30661</cdr:x>
      <cdr:y>0.02406</cdr:y>
    </cdr:from>
    <cdr:to>
      <cdr:x>0.73527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22638" y="107940"/>
          <a:ext cx="4225887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 to 2015-16  by authority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0.21896</cdr:x>
      <cdr:y>0.03537</cdr:y>
    </cdr:from>
    <cdr:to>
      <cdr:x>0.77168</cdr:x>
      <cdr:y>0.13091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43" y="148919"/>
          <a:ext cx="2974557" cy="4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2015-2016 (FTE)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0.34129</cdr:x>
      <cdr:y>0.0314</cdr:y>
    </cdr:from>
    <cdr:to>
      <cdr:x>0.69617</cdr:x>
      <cdr:y>0.10459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74502" y="162999"/>
          <a:ext cx="3092923" cy="379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Holdings 1996-97  to  2015-16 by year </a:t>
          </a:r>
          <a:endParaRPr lang="en-AU" sz="14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0.22293</cdr:x>
      <cdr:y>0.018</cdr:y>
    </cdr:from>
    <cdr:to>
      <cdr:x>0.77565</cdr:x>
      <cdr:y>0.11354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03198" y="88789"/>
          <a:ext cx="3974817" cy="471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2015-2016 (FTE)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ara.org.au/wp-content/uploads/2015/04/CAARA-Archival-Statistics-2012-2013-dated-22-April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10\CAARA%202010%20St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09\CAARA%202009%20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CAARA/CAARA%20Archival%20Statistics/2014/Copy%20of%20CAARA-Archival-Statistics-2012-2013-dated-22-April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9">
          <cell r="C39">
            <v>99662</v>
          </cell>
          <cell r="D39">
            <v>28503</v>
          </cell>
          <cell r="E39">
            <v>42787</v>
          </cell>
          <cell r="F39">
            <v>42764</v>
          </cell>
          <cell r="G39">
            <v>11636</v>
          </cell>
          <cell r="H39">
            <v>7201</v>
          </cell>
          <cell r="I39">
            <v>6695</v>
          </cell>
          <cell r="J39">
            <v>20776</v>
          </cell>
          <cell r="K39">
            <v>961</v>
          </cell>
          <cell r="L39">
            <v>46696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 refreshError="1">
        <row r="11">
          <cell r="C11" t="str">
            <v>367 631</v>
          </cell>
          <cell r="D11" t="str">
            <v>67 239</v>
          </cell>
          <cell r="E11" t="str">
            <v>89 575</v>
          </cell>
          <cell r="F11" t="str">
            <v>5 397</v>
          </cell>
          <cell r="G11" t="str">
            <v>17 885</v>
          </cell>
          <cell r="H11" t="str">
            <v>14 859</v>
          </cell>
          <cell r="I11" t="str">
            <v>74 103</v>
          </cell>
          <cell r="J11" t="str">
            <v>44 236</v>
          </cell>
          <cell r="L11" t="str">
            <v>96 215</v>
          </cell>
        </row>
        <row r="38">
          <cell r="F38">
            <v>925</v>
          </cell>
          <cell r="K38">
            <v>130</v>
          </cell>
        </row>
        <row r="39">
          <cell r="D39" t="str">
            <v>26 620</v>
          </cell>
          <cell r="E39" t="str">
            <v>37 007</v>
          </cell>
          <cell r="F39" t="str">
            <v>20 014</v>
          </cell>
          <cell r="G39" t="str">
            <v>7 904</v>
          </cell>
          <cell r="H39" t="str">
            <v>9 496</v>
          </cell>
          <cell r="I39" t="str">
            <v>7 352</v>
          </cell>
          <cell r="J39" t="str">
            <v>21 764</v>
          </cell>
          <cell r="K39">
            <v>685</v>
          </cell>
          <cell r="L39" t="str">
            <v>61 600</v>
          </cell>
        </row>
        <row r="40">
          <cell r="F40">
            <v>665</v>
          </cell>
          <cell r="K40">
            <v>160</v>
          </cell>
          <cell r="L40" t="str">
            <v>15 978</v>
          </cell>
        </row>
        <row r="45">
          <cell r="F45">
            <v>0</v>
          </cell>
        </row>
        <row r="59">
          <cell r="D59" t="str">
            <v>17 550</v>
          </cell>
          <cell r="E59" t="str">
            <v>12 000</v>
          </cell>
          <cell r="F59" t="str">
            <v>1 185</v>
          </cell>
          <cell r="G59" t="str">
            <v>2 000</v>
          </cell>
          <cell r="H59" t="str">
            <v>1 785</v>
          </cell>
          <cell r="I59" t="str">
            <v>5 053</v>
          </cell>
          <cell r="J59" t="str">
            <v>12 650</v>
          </cell>
          <cell r="K59" t="str">
            <v>3 000</v>
          </cell>
          <cell r="L59" t="str">
            <v>16 135</v>
          </cell>
        </row>
        <row r="65">
          <cell r="C65">
            <v>429.55</v>
          </cell>
          <cell r="D65">
            <v>66.31</v>
          </cell>
          <cell r="E65">
            <v>75</v>
          </cell>
          <cell r="F65">
            <v>11</v>
          </cell>
          <cell r="G65">
            <v>30.6</v>
          </cell>
          <cell r="H65">
            <v>22</v>
          </cell>
          <cell r="I65">
            <v>27.1</v>
          </cell>
          <cell r="J65">
            <v>59</v>
          </cell>
          <cell r="K65">
            <v>5</v>
          </cell>
          <cell r="L65">
            <v>138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>
        <row r="11">
          <cell r="H11" t="str">
            <v>14 859</v>
          </cell>
        </row>
        <row r="38">
          <cell r="F38">
            <v>934</v>
          </cell>
          <cell r="H38" t="str">
            <v>4 258</v>
          </cell>
          <cell r="K38">
            <v>45</v>
          </cell>
        </row>
        <row r="39">
          <cell r="H39" t="str">
            <v>9 853</v>
          </cell>
          <cell r="K39">
            <v>199</v>
          </cell>
        </row>
        <row r="40">
          <cell r="H40" t="str">
            <v>7 269</v>
          </cell>
        </row>
        <row r="44">
          <cell r="D44">
            <v>0</v>
          </cell>
        </row>
        <row r="45">
          <cell r="D45" t="str">
            <v>1 598 503</v>
          </cell>
        </row>
        <row r="59">
          <cell r="H59" t="str">
            <v>1 785</v>
          </cell>
        </row>
        <row r="65">
          <cell r="C65">
            <v>441.24</v>
          </cell>
          <cell r="D65">
            <v>61.28</v>
          </cell>
          <cell r="E65">
            <v>76</v>
          </cell>
          <cell r="F65">
            <v>13</v>
          </cell>
          <cell r="G65">
            <v>25</v>
          </cell>
          <cell r="H65">
            <v>22</v>
          </cell>
          <cell r="I65">
            <v>27.1</v>
          </cell>
          <cell r="J65">
            <v>57</v>
          </cell>
          <cell r="K65">
            <v>7</v>
          </cell>
          <cell r="L65">
            <v>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8">
          <cell r="C38">
            <v>16512</v>
          </cell>
          <cell r="D38">
            <v>28092</v>
          </cell>
          <cell r="E38">
            <v>13940</v>
          </cell>
          <cell r="F38">
            <v>816</v>
          </cell>
          <cell r="G38">
            <v>2879</v>
          </cell>
          <cell r="H38">
            <v>3388</v>
          </cell>
          <cell r="I38">
            <v>2857</v>
          </cell>
          <cell r="J38">
            <v>6669</v>
          </cell>
          <cell r="K38">
            <v>119</v>
          </cell>
          <cell r="L38">
            <v>11866</v>
          </cell>
        </row>
        <row r="40">
          <cell r="C40">
            <v>86324</v>
          </cell>
          <cell r="D40">
            <v>14308</v>
          </cell>
          <cell r="E40">
            <v>13656</v>
          </cell>
          <cell r="F40">
            <v>701</v>
          </cell>
          <cell r="G40">
            <v>2316</v>
          </cell>
          <cell r="H40">
            <v>6125</v>
          </cell>
          <cell r="I40">
            <v>5716</v>
          </cell>
          <cell r="J40">
            <v>20547</v>
          </cell>
          <cell r="K40">
            <v>159</v>
          </cell>
          <cell r="L40">
            <v>13022</v>
          </cell>
        </row>
        <row r="45">
          <cell r="C45">
            <v>3700000</v>
          </cell>
          <cell r="D45">
            <v>1681048</v>
          </cell>
          <cell r="E45">
            <v>463981</v>
          </cell>
          <cell r="F45" t="str">
            <v>N/A</v>
          </cell>
          <cell r="G45">
            <v>320738</v>
          </cell>
          <cell r="H45" t="str">
            <v>N/A</v>
          </cell>
          <cell r="I45">
            <v>126858</v>
          </cell>
          <cell r="J45">
            <v>283317</v>
          </cell>
          <cell r="K45" t="str">
            <v>N/A</v>
          </cell>
          <cell r="L45" t="str">
            <v>N/A</v>
          </cell>
        </row>
        <row r="59">
          <cell r="C59">
            <v>41266</v>
          </cell>
          <cell r="D59">
            <v>11696</v>
          </cell>
          <cell r="E59">
            <v>12000</v>
          </cell>
          <cell r="G59">
            <v>5670</v>
          </cell>
          <cell r="H59">
            <v>1785</v>
          </cell>
          <cell r="I59">
            <v>7749</v>
          </cell>
          <cell r="J59">
            <v>12650</v>
          </cell>
          <cell r="K59">
            <v>3000</v>
          </cell>
          <cell r="L59">
            <v>16192</v>
          </cell>
        </row>
        <row r="65">
          <cell r="C65">
            <v>412</v>
          </cell>
          <cell r="D65">
            <v>69.17</v>
          </cell>
          <cell r="E65">
            <v>57.2</v>
          </cell>
          <cell r="F65">
            <v>8.5</v>
          </cell>
          <cell r="G65">
            <v>30.6</v>
          </cell>
          <cell r="H65">
            <v>21.2</v>
          </cell>
          <cell r="I65">
            <v>25.3</v>
          </cell>
          <cell r="J65">
            <v>76</v>
          </cell>
          <cell r="K65">
            <v>5</v>
          </cell>
          <cell r="L65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"/>
  <sheetViews>
    <sheetView tabSelected="1" zoomScaleNormal="100" workbookViewId="0">
      <pane ySplit="2" topLeftCell="A33" activePane="bottomLeft" state="frozen"/>
      <selection pane="bottomLeft" activeCell="M44" sqref="M44"/>
    </sheetView>
  </sheetViews>
  <sheetFormatPr defaultRowHeight="12.75" x14ac:dyDescent="0.2"/>
  <cols>
    <col min="2" max="2" width="21.7109375" style="54" customWidth="1"/>
    <col min="3" max="3" width="21.28515625" customWidth="1"/>
    <col min="4" max="4" width="12.85546875" customWidth="1"/>
    <col min="5" max="5" width="13.140625" customWidth="1"/>
    <col min="6" max="6" width="12.140625" customWidth="1"/>
    <col min="7" max="7" width="12.7109375" customWidth="1"/>
    <col min="8" max="8" width="11.5703125" customWidth="1"/>
    <col min="9" max="9" width="12.140625" customWidth="1"/>
    <col min="10" max="10" width="12.5703125" customWidth="1"/>
    <col min="11" max="11" width="10.5703125" customWidth="1"/>
    <col min="12" max="12" width="12.140625" customWidth="1"/>
    <col min="13" max="13" width="9.140625" customWidth="1"/>
  </cols>
  <sheetData>
    <row r="1" spans="1:12" ht="65.25" customHeight="1" x14ac:dyDescent="0.2">
      <c r="A1" s="192" t="s">
        <v>181</v>
      </c>
      <c r="B1" s="192" t="s">
        <v>12</v>
      </c>
      <c r="C1" s="192" t="s">
        <v>13</v>
      </c>
      <c r="D1" s="192" t="s">
        <v>14</v>
      </c>
      <c r="E1" s="192" t="s">
        <v>15</v>
      </c>
      <c r="F1" s="193" t="s">
        <v>159</v>
      </c>
      <c r="G1" s="192" t="s">
        <v>176</v>
      </c>
      <c r="H1" s="192" t="s">
        <v>16</v>
      </c>
      <c r="I1" s="192" t="s">
        <v>17</v>
      </c>
      <c r="J1" s="192" t="s">
        <v>18</v>
      </c>
      <c r="K1" s="192" t="s">
        <v>177</v>
      </c>
      <c r="L1" s="192" t="s">
        <v>19</v>
      </c>
    </row>
    <row r="2" spans="1:12" ht="3.75" customHeight="1" thickBot="1" x14ac:dyDescent="0.25">
      <c r="A2" s="182"/>
      <c r="B2" s="183"/>
      <c r="C2" s="183"/>
      <c r="D2" s="183"/>
      <c r="E2" s="183"/>
      <c r="F2" s="41"/>
      <c r="G2" s="183"/>
      <c r="H2" s="183"/>
      <c r="I2" s="183"/>
      <c r="J2" s="183"/>
      <c r="K2" s="183"/>
      <c r="L2" s="183"/>
    </row>
    <row r="3" spans="1:12" ht="15" x14ac:dyDescent="0.2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1:12" ht="15.75" thickBot="1" x14ac:dyDescent="0.25">
      <c r="A4" s="207" t="s">
        <v>20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9"/>
    </row>
    <row r="5" spans="1:12" ht="23.25" thickBot="1" x14ac:dyDescent="0.25">
      <c r="A5" s="42" t="s">
        <v>21</v>
      </c>
      <c r="B5" s="43" t="s">
        <v>22</v>
      </c>
      <c r="C5" s="44">
        <v>313905</v>
      </c>
      <c r="D5" s="44">
        <v>79161</v>
      </c>
      <c r="E5" s="44">
        <v>101912</v>
      </c>
      <c r="F5" s="44">
        <v>5891</v>
      </c>
      <c r="G5" s="44">
        <v>20639</v>
      </c>
      <c r="H5" s="44">
        <v>14865</v>
      </c>
      <c r="I5" s="44">
        <v>81643</v>
      </c>
      <c r="J5" s="44">
        <v>55868</v>
      </c>
      <c r="K5" s="44">
        <v>0</v>
      </c>
      <c r="L5" s="44">
        <v>107235</v>
      </c>
    </row>
    <row r="6" spans="1:12" ht="23.25" thickBot="1" x14ac:dyDescent="0.25">
      <c r="A6" s="42" t="s">
        <v>23</v>
      </c>
      <c r="B6" s="43" t="s">
        <v>24</v>
      </c>
      <c r="C6" s="44">
        <v>31390540</v>
      </c>
      <c r="D6" s="44">
        <v>12507438</v>
      </c>
      <c r="E6" s="44">
        <v>16566857</v>
      </c>
      <c r="F6" s="44">
        <v>930778</v>
      </c>
      <c r="G6" s="44">
        <v>3139266</v>
      </c>
      <c r="H6" s="44">
        <v>2363286</v>
      </c>
      <c r="I6" s="44">
        <v>12899594</v>
      </c>
      <c r="J6" s="44">
        <v>2370114</v>
      </c>
      <c r="K6" s="44">
        <v>0</v>
      </c>
      <c r="L6" s="44">
        <v>8000000</v>
      </c>
    </row>
    <row r="7" spans="1:12" ht="34.5" thickBot="1" x14ac:dyDescent="0.25">
      <c r="A7" s="42" t="s">
        <v>25</v>
      </c>
      <c r="B7" s="43" t="s">
        <v>26</v>
      </c>
      <c r="C7" s="44">
        <v>1197</v>
      </c>
      <c r="D7" s="44">
        <v>2020</v>
      </c>
      <c r="E7" s="44">
        <v>1758</v>
      </c>
      <c r="F7" s="46">
        <v>299</v>
      </c>
      <c r="G7" s="46">
        <v>91</v>
      </c>
      <c r="H7" s="46">
        <v>27</v>
      </c>
      <c r="I7" s="44">
        <v>939</v>
      </c>
      <c r="J7" s="44">
        <v>3756</v>
      </c>
      <c r="K7" s="44">
        <v>0</v>
      </c>
      <c r="L7" s="44">
        <v>1907</v>
      </c>
    </row>
    <row r="8" spans="1:12" ht="23.25" thickBot="1" x14ac:dyDescent="0.25">
      <c r="A8" s="42" t="s">
        <v>27</v>
      </c>
      <c r="B8" s="43" t="s">
        <v>28</v>
      </c>
      <c r="C8" s="44">
        <v>119716</v>
      </c>
      <c r="D8" s="44" t="s">
        <v>6</v>
      </c>
      <c r="E8" s="44">
        <v>277764</v>
      </c>
      <c r="F8" s="44">
        <v>47242</v>
      </c>
      <c r="G8" s="44">
        <v>9022</v>
      </c>
      <c r="H8" s="44">
        <v>4235</v>
      </c>
      <c r="I8" s="44">
        <v>148362</v>
      </c>
      <c r="J8" s="44">
        <v>220381</v>
      </c>
      <c r="K8" s="44">
        <v>0</v>
      </c>
      <c r="L8" s="44" t="s">
        <v>6</v>
      </c>
    </row>
    <row r="9" spans="1:12" ht="34.5" thickBot="1" x14ac:dyDescent="0.25">
      <c r="A9" s="42" t="s">
        <v>29</v>
      </c>
      <c r="B9" s="43" t="s">
        <v>30</v>
      </c>
      <c r="C9" s="44">
        <v>1066</v>
      </c>
      <c r="D9" s="46">
        <v>0</v>
      </c>
      <c r="E9" s="44">
        <v>986</v>
      </c>
      <c r="F9" s="46">
        <v>0</v>
      </c>
      <c r="G9" s="46">
        <v>0</v>
      </c>
      <c r="H9" s="46">
        <v>0</v>
      </c>
      <c r="I9" s="46">
        <v>111</v>
      </c>
      <c r="J9" s="46">
        <v>0.1</v>
      </c>
      <c r="K9" s="46">
        <v>0</v>
      </c>
      <c r="L9" s="46">
        <v>0</v>
      </c>
    </row>
    <row r="10" spans="1:12" ht="34.5" thickBot="1" x14ac:dyDescent="0.25">
      <c r="A10" s="42" t="s">
        <v>31</v>
      </c>
      <c r="B10" s="43" t="s">
        <v>32</v>
      </c>
      <c r="C10" s="44">
        <v>106626</v>
      </c>
      <c r="D10" s="46">
        <v>0</v>
      </c>
      <c r="E10" s="44">
        <v>155788</v>
      </c>
      <c r="F10" s="46">
        <v>0</v>
      </c>
      <c r="G10" s="46">
        <v>0</v>
      </c>
      <c r="H10" s="46">
        <v>0</v>
      </c>
      <c r="I10" s="44">
        <v>17538</v>
      </c>
      <c r="J10" s="46">
        <v>1</v>
      </c>
      <c r="K10" s="44">
        <v>0</v>
      </c>
      <c r="L10" s="44">
        <v>0</v>
      </c>
    </row>
    <row r="11" spans="1:12" ht="23.25" thickBot="1" x14ac:dyDescent="0.25">
      <c r="A11" s="42" t="s">
        <v>33</v>
      </c>
      <c r="B11" s="43" t="s">
        <v>34</v>
      </c>
      <c r="C11" s="44">
        <v>315101</v>
      </c>
      <c r="D11" s="44">
        <v>81181</v>
      </c>
      <c r="E11" s="44">
        <v>102684</v>
      </c>
      <c r="F11" s="44">
        <v>6190</v>
      </c>
      <c r="G11" s="44">
        <v>20730</v>
      </c>
      <c r="H11" s="44">
        <v>14892</v>
      </c>
      <c r="I11" s="44">
        <v>82471</v>
      </c>
      <c r="J11" s="44">
        <v>59346</v>
      </c>
      <c r="K11" s="44">
        <v>0</v>
      </c>
      <c r="L11" s="44">
        <v>109142</v>
      </c>
    </row>
    <row r="12" spans="1:12" ht="23.25" thickBot="1" x14ac:dyDescent="0.25">
      <c r="A12" s="42" t="s">
        <v>35</v>
      </c>
      <c r="B12" s="43" t="s">
        <v>36</v>
      </c>
      <c r="C12" s="44">
        <v>31510160</v>
      </c>
      <c r="D12" s="44">
        <v>12826598</v>
      </c>
      <c r="E12" s="44">
        <v>16748174</v>
      </c>
      <c r="F12" s="44">
        <v>978020</v>
      </c>
      <c r="G12" s="44">
        <v>3148288</v>
      </c>
      <c r="H12" s="44">
        <v>2367521</v>
      </c>
      <c r="I12" s="44">
        <v>13030418</v>
      </c>
      <c r="J12" s="44">
        <v>2610414</v>
      </c>
      <c r="K12" s="44">
        <v>0</v>
      </c>
      <c r="L12" s="44">
        <v>8000000</v>
      </c>
    </row>
    <row r="13" spans="1:12" ht="43.5" thickBot="1" x14ac:dyDescent="0.25">
      <c r="A13" s="42">
        <v>5</v>
      </c>
      <c r="B13" s="43" t="s">
        <v>37</v>
      </c>
      <c r="C13" s="47" t="s">
        <v>192</v>
      </c>
      <c r="D13" s="47" t="s">
        <v>38</v>
      </c>
      <c r="E13" s="47" t="s">
        <v>180</v>
      </c>
      <c r="F13" s="47" t="s">
        <v>38</v>
      </c>
      <c r="G13" s="47" t="s">
        <v>179</v>
      </c>
      <c r="H13" s="47" t="s">
        <v>38</v>
      </c>
      <c r="I13" s="47" t="s">
        <v>38</v>
      </c>
      <c r="J13" s="47" t="s">
        <v>194</v>
      </c>
      <c r="K13" s="47" t="s">
        <v>6</v>
      </c>
      <c r="L13" s="47" t="s">
        <v>178</v>
      </c>
    </row>
    <row r="14" spans="1:12" ht="15" x14ac:dyDescent="0.2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1"/>
    </row>
    <row r="15" spans="1:12" ht="15.75" thickBot="1" x14ac:dyDescent="0.25">
      <c r="A15" s="207" t="s">
        <v>39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1:12" ht="13.5" thickBot="1" x14ac:dyDescent="0.25">
      <c r="A16" s="228" t="s">
        <v>40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</row>
    <row r="17" spans="1:16" ht="23.25" thickBot="1" x14ac:dyDescent="0.25">
      <c r="A17" s="42" t="s">
        <v>41</v>
      </c>
      <c r="B17" s="43" t="s">
        <v>42</v>
      </c>
      <c r="C17" s="44">
        <v>83803</v>
      </c>
      <c r="D17" s="44">
        <v>6386</v>
      </c>
      <c r="E17" s="44">
        <v>24381</v>
      </c>
      <c r="F17" s="44">
        <v>4942</v>
      </c>
      <c r="G17" s="44">
        <v>21525</v>
      </c>
      <c r="H17" s="44">
        <v>7531</v>
      </c>
      <c r="I17" s="44">
        <v>44255</v>
      </c>
      <c r="J17" s="44">
        <v>22556</v>
      </c>
      <c r="K17" s="46" t="s">
        <v>6</v>
      </c>
      <c r="L17" s="44">
        <v>6401</v>
      </c>
    </row>
    <row r="18" spans="1:16" ht="23.25" thickBot="1" x14ac:dyDescent="0.25">
      <c r="A18" s="42" t="s">
        <v>43</v>
      </c>
      <c r="B18" s="43" t="s">
        <v>44</v>
      </c>
      <c r="C18" s="44">
        <v>84278</v>
      </c>
      <c r="D18" s="44">
        <v>7766</v>
      </c>
      <c r="E18" s="44">
        <v>24924</v>
      </c>
      <c r="F18" s="44">
        <v>4973</v>
      </c>
      <c r="G18" s="44">
        <v>21350</v>
      </c>
      <c r="H18" s="44">
        <v>7596</v>
      </c>
      <c r="I18" s="44">
        <v>44821</v>
      </c>
      <c r="J18" s="44">
        <v>22709</v>
      </c>
      <c r="K18" s="46" t="s">
        <v>6</v>
      </c>
      <c r="L18" s="44">
        <v>6490</v>
      </c>
    </row>
    <row r="19" spans="1:16" x14ac:dyDescent="0.2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2"/>
    </row>
    <row r="20" spans="1:16" ht="13.5" thickBot="1" x14ac:dyDescent="0.25">
      <c r="A20" s="213" t="s">
        <v>45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P20" t="s">
        <v>161</v>
      </c>
    </row>
    <row r="21" spans="1:16" ht="23.25" thickBot="1" x14ac:dyDescent="0.25">
      <c r="A21" s="42" t="s">
        <v>162</v>
      </c>
      <c r="B21" s="43" t="s">
        <v>42</v>
      </c>
      <c r="C21" s="44">
        <v>14831389</v>
      </c>
      <c r="D21" s="44">
        <v>1645587</v>
      </c>
      <c r="E21" s="44">
        <v>6809806</v>
      </c>
      <c r="F21" s="44">
        <v>215268</v>
      </c>
      <c r="G21" s="202" t="s">
        <v>6</v>
      </c>
      <c r="H21" s="44">
        <v>769219</v>
      </c>
      <c r="I21" s="44">
        <v>1976322</v>
      </c>
      <c r="J21" s="44">
        <v>2331002</v>
      </c>
      <c r="K21" s="46" t="s">
        <v>6</v>
      </c>
      <c r="L21" s="44">
        <v>6090627</v>
      </c>
    </row>
    <row r="22" spans="1:16" ht="23.25" thickBot="1" x14ac:dyDescent="0.25">
      <c r="A22" s="42" t="s">
        <v>164</v>
      </c>
      <c r="B22" s="43" t="s">
        <v>44</v>
      </c>
      <c r="C22" s="44">
        <v>15302198</v>
      </c>
      <c r="D22" s="44">
        <v>1683126</v>
      </c>
      <c r="E22" s="44">
        <v>7029447</v>
      </c>
      <c r="F22" s="44">
        <v>240899</v>
      </c>
      <c r="G22" s="202" t="s">
        <v>6</v>
      </c>
      <c r="H22" s="44">
        <v>771516</v>
      </c>
      <c r="I22" s="44">
        <v>1991206</v>
      </c>
      <c r="J22" s="44">
        <v>2610414</v>
      </c>
      <c r="K22" s="46" t="s">
        <v>6</v>
      </c>
      <c r="L22" s="44">
        <v>6250925</v>
      </c>
    </row>
    <row r="23" spans="1:16" x14ac:dyDescent="0.2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7"/>
    </row>
    <row r="24" spans="1:16" ht="13.5" thickBot="1" x14ac:dyDescent="0.25">
      <c r="A24" s="213" t="s">
        <v>165</v>
      </c>
      <c r="B24" s="214"/>
      <c r="C24" s="233"/>
      <c r="D24" s="233"/>
      <c r="E24" s="233"/>
      <c r="F24" s="233"/>
      <c r="G24" s="233"/>
      <c r="H24" s="233"/>
      <c r="I24" s="233"/>
      <c r="J24" s="233"/>
      <c r="K24" s="233"/>
      <c r="L24" s="234"/>
    </row>
    <row r="25" spans="1:16" ht="23.25" thickBot="1" x14ac:dyDescent="0.25">
      <c r="A25" s="194" t="s">
        <v>166</v>
      </c>
      <c r="B25" s="195" t="s">
        <v>42</v>
      </c>
      <c r="C25" s="196">
        <v>62</v>
      </c>
      <c r="D25" s="196">
        <v>12</v>
      </c>
      <c r="E25" s="196">
        <v>43</v>
      </c>
      <c r="F25" s="196">
        <v>20</v>
      </c>
      <c r="G25" s="196">
        <v>95</v>
      </c>
      <c r="H25" s="196" t="s">
        <v>6</v>
      </c>
      <c r="I25" s="196">
        <v>15</v>
      </c>
      <c r="J25" s="196">
        <v>81</v>
      </c>
      <c r="K25" s="197" t="s">
        <v>6</v>
      </c>
      <c r="L25" s="196">
        <v>95</v>
      </c>
    </row>
    <row r="26" spans="1:16" ht="23.25" thickBot="1" x14ac:dyDescent="0.25">
      <c r="A26" s="194" t="s">
        <v>163</v>
      </c>
      <c r="B26" s="195" t="s">
        <v>44</v>
      </c>
      <c r="C26" s="196">
        <v>63</v>
      </c>
      <c r="D26" s="196">
        <v>13</v>
      </c>
      <c r="E26" s="196">
        <v>43</v>
      </c>
      <c r="F26" s="196">
        <v>26</v>
      </c>
      <c r="G26" s="196">
        <v>95</v>
      </c>
      <c r="H26" s="196" t="s">
        <v>6</v>
      </c>
      <c r="I26" s="196">
        <v>14.5</v>
      </c>
      <c r="J26" s="196">
        <v>78</v>
      </c>
      <c r="K26" s="197" t="s">
        <v>6</v>
      </c>
      <c r="L26" s="196">
        <v>96</v>
      </c>
    </row>
    <row r="27" spans="1:16" x14ac:dyDescent="0.2">
      <c r="A27" s="210"/>
      <c r="B27" s="211"/>
      <c r="C27" s="231"/>
      <c r="D27" s="231"/>
      <c r="E27" s="231"/>
      <c r="F27" s="231"/>
      <c r="G27" s="231"/>
      <c r="H27" s="231"/>
      <c r="I27" s="231"/>
      <c r="J27" s="231"/>
      <c r="K27" s="231"/>
      <c r="L27" s="232"/>
    </row>
    <row r="28" spans="1:16" ht="13.5" thickBot="1" x14ac:dyDescent="0.25">
      <c r="A28" s="213" t="s">
        <v>46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</row>
    <row r="29" spans="1:16" ht="23.25" thickBot="1" x14ac:dyDescent="0.25">
      <c r="A29" s="42" t="s">
        <v>47</v>
      </c>
      <c r="B29" s="43" t="s">
        <v>42</v>
      </c>
      <c r="C29" s="44">
        <v>83463</v>
      </c>
      <c r="D29" s="44">
        <v>16558</v>
      </c>
      <c r="E29" s="44">
        <v>17751</v>
      </c>
      <c r="F29" s="44">
        <v>3907</v>
      </c>
      <c r="G29" s="44">
        <v>23052</v>
      </c>
      <c r="H29" s="44">
        <v>4844</v>
      </c>
      <c r="I29" s="44">
        <v>25162</v>
      </c>
      <c r="J29" s="44">
        <v>17974</v>
      </c>
      <c r="K29" s="46" t="s">
        <v>6</v>
      </c>
      <c r="L29" s="44">
        <v>23018</v>
      </c>
    </row>
    <row r="30" spans="1:16" ht="23.25" thickBot="1" x14ac:dyDescent="0.25">
      <c r="A30" s="42" t="s">
        <v>48</v>
      </c>
      <c r="B30" s="43" t="s">
        <v>44</v>
      </c>
      <c r="C30" s="44">
        <v>83610</v>
      </c>
      <c r="D30" s="44">
        <v>16690</v>
      </c>
      <c r="E30" s="44">
        <v>18110</v>
      </c>
      <c r="F30" s="44">
        <v>3921</v>
      </c>
      <c r="G30" s="44">
        <v>23546</v>
      </c>
      <c r="H30" s="44">
        <v>4864</v>
      </c>
      <c r="I30" s="44">
        <v>25512</v>
      </c>
      <c r="J30" s="44">
        <v>18152</v>
      </c>
      <c r="K30" s="46" t="s">
        <v>6</v>
      </c>
      <c r="L30" s="44">
        <v>26414</v>
      </c>
    </row>
    <row r="31" spans="1:16" x14ac:dyDescent="0.2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</row>
    <row r="32" spans="1:16" ht="13.5" thickBot="1" x14ac:dyDescent="0.25">
      <c r="A32" s="213" t="s">
        <v>49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5"/>
    </row>
    <row r="33" spans="1:12" ht="23.25" thickBot="1" x14ac:dyDescent="0.25">
      <c r="A33" s="42" t="s">
        <v>50</v>
      </c>
      <c r="B33" s="43" t="s">
        <v>42</v>
      </c>
      <c r="C33" s="44">
        <v>10069</v>
      </c>
      <c r="D33" s="44">
        <v>4883</v>
      </c>
      <c r="E33" s="44">
        <v>4940</v>
      </c>
      <c r="F33" s="46">
        <v>1278</v>
      </c>
      <c r="G33" s="44">
        <v>6058</v>
      </c>
      <c r="H33" s="44">
        <v>1919</v>
      </c>
      <c r="I33" s="44">
        <v>3356</v>
      </c>
      <c r="J33" s="44">
        <v>5796</v>
      </c>
      <c r="K33" s="46" t="s">
        <v>6</v>
      </c>
      <c r="L33" s="44">
        <v>6500</v>
      </c>
    </row>
    <row r="34" spans="1:12" x14ac:dyDescent="0.2">
      <c r="A34" s="205" t="s">
        <v>51</v>
      </c>
      <c r="B34" s="205" t="s">
        <v>44</v>
      </c>
      <c r="C34" s="225">
        <v>10112</v>
      </c>
      <c r="D34" s="225">
        <v>4969</v>
      </c>
      <c r="E34" s="225">
        <v>5034</v>
      </c>
      <c r="F34" s="203">
        <v>1288</v>
      </c>
      <c r="G34" s="225">
        <v>6174</v>
      </c>
      <c r="H34" s="225">
        <v>1924</v>
      </c>
      <c r="I34" s="225">
        <v>3397</v>
      </c>
      <c r="J34" s="225">
        <v>5855</v>
      </c>
      <c r="K34" s="203" t="s">
        <v>6</v>
      </c>
      <c r="L34" s="225">
        <v>7006</v>
      </c>
    </row>
    <row r="35" spans="1:12" ht="13.5" thickBot="1" x14ac:dyDescent="0.25">
      <c r="A35" s="206"/>
      <c r="B35" s="206"/>
      <c r="C35" s="226"/>
      <c r="D35" s="226"/>
      <c r="E35" s="226"/>
      <c r="F35" s="204"/>
      <c r="G35" s="227"/>
      <c r="H35" s="204"/>
      <c r="I35" s="226"/>
      <c r="J35" s="226"/>
      <c r="K35" s="204"/>
      <c r="L35" s="226"/>
    </row>
    <row r="36" spans="1:12" x14ac:dyDescent="0.2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4"/>
    </row>
    <row r="37" spans="1:12" ht="13.5" thickBot="1" x14ac:dyDescent="0.25">
      <c r="A37" s="213" t="s">
        <v>156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5"/>
    </row>
    <row r="38" spans="1:12" ht="23.25" thickBot="1" x14ac:dyDescent="0.25">
      <c r="A38" s="42" t="s">
        <v>52</v>
      </c>
      <c r="B38" s="43" t="s">
        <v>42</v>
      </c>
      <c r="C38" s="49">
        <v>0.98</v>
      </c>
      <c r="D38" s="49">
        <v>0.99</v>
      </c>
      <c r="E38" s="49">
        <v>0.86</v>
      </c>
      <c r="F38" s="49">
        <v>0.95</v>
      </c>
      <c r="G38" s="49">
        <v>0.97</v>
      </c>
      <c r="H38" s="49">
        <v>0.98</v>
      </c>
      <c r="I38" s="49">
        <v>0.3</v>
      </c>
      <c r="J38" s="49">
        <v>0.81</v>
      </c>
      <c r="K38" s="46" t="s">
        <v>6</v>
      </c>
      <c r="L38" s="49">
        <v>0.95</v>
      </c>
    </row>
    <row r="39" spans="1:12" ht="23.25" thickBot="1" x14ac:dyDescent="0.25">
      <c r="A39" s="42" t="s">
        <v>53</v>
      </c>
      <c r="B39" s="43" t="s">
        <v>44</v>
      </c>
      <c r="C39" s="49">
        <v>0.98</v>
      </c>
      <c r="D39" s="49">
        <v>0.99</v>
      </c>
      <c r="E39" s="49">
        <v>0.87</v>
      </c>
      <c r="F39" s="49">
        <v>0.95</v>
      </c>
      <c r="G39" s="49">
        <v>0.97</v>
      </c>
      <c r="H39" s="49">
        <v>0.98</v>
      </c>
      <c r="I39" s="49">
        <v>0.3</v>
      </c>
      <c r="J39" s="49">
        <v>0.78</v>
      </c>
      <c r="K39" s="46" t="s">
        <v>6</v>
      </c>
      <c r="L39" s="49">
        <v>0.96</v>
      </c>
    </row>
    <row r="40" spans="1:12" x14ac:dyDescent="0.2">
      <c r="A40" s="21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8"/>
    </row>
    <row r="41" spans="1:12" ht="15.75" thickBot="1" x14ac:dyDescent="0.25">
      <c r="A41" s="207" t="s">
        <v>54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</row>
    <row r="42" spans="1:12" ht="23.25" thickBot="1" x14ac:dyDescent="0.25">
      <c r="A42" s="42" t="s">
        <v>55</v>
      </c>
      <c r="B42" s="43" t="s">
        <v>167</v>
      </c>
      <c r="C42" s="44">
        <v>12360</v>
      </c>
      <c r="D42" s="44">
        <v>26766</v>
      </c>
      <c r="E42" s="44">
        <v>13583</v>
      </c>
      <c r="F42" s="46">
        <v>778</v>
      </c>
      <c r="G42" s="44">
        <v>2503</v>
      </c>
      <c r="H42" s="44">
        <v>2998</v>
      </c>
      <c r="I42" s="44">
        <v>2500</v>
      </c>
      <c r="J42" s="44">
        <v>5408</v>
      </c>
      <c r="K42" s="46">
        <v>81</v>
      </c>
      <c r="L42" s="44">
        <v>12837</v>
      </c>
    </row>
    <row r="43" spans="1:12" ht="23.25" thickBot="1" x14ac:dyDescent="0.25">
      <c r="A43" s="42" t="s">
        <v>56</v>
      </c>
      <c r="B43" s="43" t="s">
        <v>168</v>
      </c>
      <c r="C43" s="44">
        <v>38425</v>
      </c>
      <c r="D43" s="44">
        <v>25560</v>
      </c>
      <c r="E43" s="44">
        <v>39792</v>
      </c>
      <c r="F43" s="44">
        <v>1939</v>
      </c>
      <c r="G43" s="44">
        <v>10087</v>
      </c>
      <c r="H43" s="44">
        <v>8076</v>
      </c>
      <c r="I43" s="44">
        <v>5516</v>
      </c>
      <c r="J43" s="44">
        <v>18651</v>
      </c>
      <c r="K43" s="46">
        <v>617</v>
      </c>
      <c r="L43" s="44">
        <v>47348</v>
      </c>
    </row>
    <row r="44" spans="1:12" ht="42.75" customHeight="1" thickBot="1" x14ac:dyDescent="0.25">
      <c r="A44" s="42" t="s">
        <v>57</v>
      </c>
      <c r="B44" s="43" t="s">
        <v>58</v>
      </c>
      <c r="C44" s="44">
        <v>82991</v>
      </c>
      <c r="D44" s="44">
        <v>13741</v>
      </c>
      <c r="E44" s="44">
        <v>8930</v>
      </c>
      <c r="F44" s="46">
        <v>547</v>
      </c>
      <c r="G44" s="44">
        <v>73411</v>
      </c>
      <c r="H44" s="44">
        <v>5830</v>
      </c>
      <c r="I44" s="44">
        <v>2516</v>
      </c>
      <c r="J44" s="44">
        <v>17711</v>
      </c>
      <c r="K44" s="46">
        <v>106</v>
      </c>
      <c r="L44" s="44">
        <v>12135</v>
      </c>
    </row>
    <row r="45" spans="1:12" ht="58.5" customHeight="1" thickBot="1" x14ac:dyDescent="0.25">
      <c r="A45" s="42" t="s">
        <v>59</v>
      </c>
      <c r="B45" s="43" t="s">
        <v>60</v>
      </c>
      <c r="C45" s="44">
        <v>15121</v>
      </c>
      <c r="D45" s="44">
        <v>1753</v>
      </c>
      <c r="E45" s="44">
        <v>5394</v>
      </c>
      <c r="F45" s="44">
        <v>368</v>
      </c>
      <c r="G45" s="44">
        <v>1410</v>
      </c>
      <c r="H45" s="44">
        <v>736</v>
      </c>
      <c r="I45" s="44">
        <v>5092</v>
      </c>
      <c r="J45" s="44">
        <v>3528</v>
      </c>
      <c r="K45" s="46">
        <v>0</v>
      </c>
      <c r="L45" s="44">
        <v>7147</v>
      </c>
    </row>
    <row r="46" spans="1:12" x14ac:dyDescent="0.2">
      <c r="A46" s="210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2"/>
    </row>
    <row r="47" spans="1:12" ht="13.5" thickBot="1" x14ac:dyDescent="0.25">
      <c r="A47" s="213" t="s">
        <v>61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5"/>
    </row>
    <row r="48" spans="1:12" ht="23.25" thickBot="1" x14ac:dyDescent="0.25">
      <c r="A48" s="42" t="s">
        <v>62</v>
      </c>
      <c r="B48" s="43" t="s">
        <v>63</v>
      </c>
      <c r="C48" s="45">
        <v>6821765</v>
      </c>
      <c r="D48" s="45">
        <v>3954785</v>
      </c>
      <c r="E48" s="44">
        <v>1120534</v>
      </c>
      <c r="F48" s="45" t="s">
        <v>193</v>
      </c>
      <c r="G48" s="44">
        <v>11775378</v>
      </c>
      <c r="H48" s="44" t="s">
        <v>6</v>
      </c>
      <c r="I48" s="51">
        <v>266497</v>
      </c>
      <c r="J48" s="51">
        <v>808093</v>
      </c>
      <c r="K48" s="44">
        <v>10267</v>
      </c>
      <c r="L48" s="44">
        <v>4795494</v>
      </c>
    </row>
    <row r="49" spans="1:12" s="55" customFormat="1" ht="34.5" thickBot="1" x14ac:dyDescent="0.25">
      <c r="A49" s="50" t="s">
        <v>64</v>
      </c>
      <c r="B49" s="50" t="s">
        <v>65</v>
      </c>
      <c r="C49" s="51">
        <v>5250046</v>
      </c>
      <c r="D49" s="51">
        <v>1181312</v>
      </c>
      <c r="E49" s="51">
        <v>575530</v>
      </c>
      <c r="F49" s="200">
        <v>13232</v>
      </c>
      <c r="G49" s="51">
        <v>1456176</v>
      </c>
      <c r="H49" s="51" t="s">
        <v>6</v>
      </c>
      <c r="I49" s="51">
        <v>202497</v>
      </c>
      <c r="J49" s="51">
        <v>515078</v>
      </c>
      <c r="K49" s="51">
        <v>3867</v>
      </c>
      <c r="L49" s="51">
        <v>149171</v>
      </c>
    </row>
    <row r="50" spans="1:12" x14ac:dyDescent="0.2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2"/>
    </row>
    <row r="51" spans="1:12" ht="13.5" thickBot="1" x14ac:dyDescent="0.25">
      <c r="A51" s="213" t="s">
        <v>66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5"/>
    </row>
    <row r="52" spans="1:12" ht="23.25" thickBot="1" x14ac:dyDescent="0.25">
      <c r="A52" s="42" t="s">
        <v>67</v>
      </c>
      <c r="B52" s="43" t="s">
        <v>68</v>
      </c>
      <c r="C52" s="46" t="s">
        <v>152</v>
      </c>
      <c r="D52" s="46" t="s">
        <v>152</v>
      </c>
      <c r="E52" s="46" t="s">
        <v>152</v>
      </c>
      <c r="F52" s="46" t="s">
        <v>152</v>
      </c>
      <c r="G52" s="46" t="s">
        <v>152</v>
      </c>
      <c r="H52" s="46" t="s">
        <v>152</v>
      </c>
      <c r="I52" s="46" t="s">
        <v>152</v>
      </c>
      <c r="J52" s="46" t="s">
        <v>152</v>
      </c>
      <c r="K52" s="46" t="s">
        <v>153</v>
      </c>
      <c r="L52" s="46" t="s">
        <v>152</v>
      </c>
    </row>
    <row r="53" spans="1:12" ht="13.5" thickBot="1" x14ac:dyDescent="0.25">
      <c r="A53" s="42" t="s">
        <v>69</v>
      </c>
      <c r="B53" s="43" t="s">
        <v>70</v>
      </c>
      <c r="C53" s="46" t="s">
        <v>152</v>
      </c>
      <c r="D53" s="46" t="s">
        <v>152</v>
      </c>
      <c r="E53" s="46" t="s">
        <v>152</v>
      </c>
      <c r="F53" s="46" t="s">
        <v>152</v>
      </c>
      <c r="G53" s="46" t="s">
        <v>152</v>
      </c>
      <c r="H53" s="46" t="s">
        <v>152</v>
      </c>
      <c r="I53" s="46" t="s">
        <v>152</v>
      </c>
      <c r="J53" s="46" t="s">
        <v>152</v>
      </c>
      <c r="K53" s="46" t="s">
        <v>153</v>
      </c>
      <c r="L53" s="46" t="s">
        <v>152</v>
      </c>
    </row>
    <row r="54" spans="1:12" ht="23.25" thickBot="1" x14ac:dyDescent="0.25">
      <c r="A54" s="42" t="s">
        <v>71</v>
      </c>
      <c r="B54" s="43" t="s">
        <v>72</v>
      </c>
      <c r="C54" s="46" t="s">
        <v>152</v>
      </c>
      <c r="D54" s="46" t="s">
        <v>152</v>
      </c>
      <c r="E54" s="46" t="s">
        <v>152</v>
      </c>
      <c r="F54" s="46" t="s">
        <v>152</v>
      </c>
      <c r="G54" s="46" t="s">
        <v>152</v>
      </c>
      <c r="H54" s="46" t="s">
        <v>152</v>
      </c>
      <c r="I54" s="46" t="s">
        <v>152</v>
      </c>
      <c r="J54" s="46" t="s">
        <v>152</v>
      </c>
      <c r="K54" s="46" t="s">
        <v>152</v>
      </c>
      <c r="L54" s="46" t="s">
        <v>152</v>
      </c>
    </row>
    <row r="55" spans="1:12" ht="13.5" thickBot="1" x14ac:dyDescent="0.25">
      <c r="A55" s="42" t="s">
        <v>73</v>
      </c>
      <c r="B55" s="43" t="s">
        <v>74</v>
      </c>
      <c r="C55" s="46" t="s">
        <v>152</v>
      </c>
      <c r="D55" s="46" t="s">
        <v>152</v>
      </c>
      <c r="E55" s="46" t="s">
        <v>152</v>
      </c>
      <c r="F55" s="46" t="s">
        <v>153</v>
      </c>
      <c r="G55" s="46" t="s">
        <v>152</v>
      </c>
      <c r="H55" s="46" t="s">
        <v>152</v>
      </c>
      <c r="I55" s="46" t="s">
        <v>152</v>
      </c>
      <c r="J55" s="46" t="s">
        <v>152</v>
      </c>
      <c r="K55" s="46" t="s">
        <v>152</v>
      </c>
      <c r="L55" s="46" t="s">
        <v>152</v>
      </c>
    </row>
    <row r="56" spans="1:12" x14ac:dyDescent="0.2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2"/>
    </row>
    <row r="57" spans="1:12" ht="13.5" thickBot="1" x14ac:dyDescent="0.25">
      <c r="A57" s="213" t="s">
        <v>75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5"/>
    </row>
    <row r="58" spans="1:12" ht="13.5" thickBot="1" x14ac:dyDescent="0.25">
      <c r="A58" s="42" t="s">
        <v>76</v>
      </c>
      <c r="B58" s="43" t="s">
        <v>77</v>
      </c>
      <c r="C58" s="49">
        <v>0.02</v>
      </c>
      <c r="D58" s="49">
        <v>0.05</v>
      </c>
      <c r="E58" s="49">
        <v>0.12</v>
      </c>
      <c r="F58" s="49">
        <v>0.16</v>
      </c>
      <c r="G58" s="46" t="s">
        <v>6</v>
      </c>
      <c r="H58" s="46" t="s">
        <v>6</v>
      </c>
      <c r="I58" s="49">
        <v>0.15</v>
      </c>
      <c r="J58" s="49">
        <v>0.1</v>
      </c>
      <c r="K58" s="49">
        <v>0.01</v>
      </c>
      <c r="L58" s="49">
        <v>0.13</v>
      </c>
    </row>
    <row r="59" spans="1:12" ht="13.5" thickBot="1" x14ac:dyDescent="0.25">
      <c r="A59" s="42" t="s">
        <v>78</v>
      </c>
      <c r="B59" s="43" t="s">
        <v>79</v>
      </c>
      <c r="C59" s="49">
        <v>0.98</v>
      </c>
      <c r="D59" s="49">
        <v>0.95</v>
      </c>
      <c r="E59" s="49">
        <v>0.88</v>
      </c>
      <c r="F59" s="49">
        <v>0.84</v>
      </c>
      <c r="G59" s="46" t="s">
        <v>6</v>
      </c>
      <c r="H59" s="46" t="s">
        <v>6</v>
      </c>
      <c r="I59" s="49">
        <v>0.85</v>
      </c>
      <c r="J59" s="49">
        <v>0.9</v>
      </c>
      <c r="K59" s="49">
        <v>0.99</v>
      </c>
      <c r="L59" s="49">
        <v>0.87</v>
      </c>
    </row>
    <row r="60" spans="1:12" x14ac:dyDescent="0.2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</row>
    <row r="61" spans="1:12" ht="15.75" thickBot="1" x14ac:dyDescent="0.25">
      <c r="A61" s="207" t="s">
        <v>80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9"/>
    </row>
    <row r="62" spans="1:12" ht="23.25" thickBot="1" x14ac:dyDescent="0.25">
      <c r="A62" s="42" t="s">
        <v>81</v>
      </c>
      <c r="B62" s="43" t="s">
        <v>82</v>
      </c>
      <c r="C62" s="44">
        <v>41266</v>
      </c>
      <c r="D62" s="44">
        <v>11696</v>
      </c>
      <c r="E62" s="44">
        <v>12000</v>
      </c>
      <c r="F62" s="44">
        <v>1830</v>
      </c>
      <c r="G62" s="44">
        <v>5670</v>
      </c>
      <c r="H62" s="44">
        <v>1785</v>
      </c>
      <c r="I62" s="44">
        <v>7749</v>
      </c>
      <c r="J62" s="44">
        <v>12650</v>
      </c>
      <c r="K62" s="44">
        <v>3000</v>
      </c>
      <c r="L62" s="44">
        <v>16192</v>
      </c>
    </row>
    <row r="63" spans="1:12" ht="23.25" thickBot="1" x14ac:dyDescent="0.25">
      <c r="A63" s="42" t="s">
        <v>83</v>
      </c>
      <c r="B63" s="43" t="s">
        <v>84</v>
      </c>
      <c r="C63" s="44">
        <v>41266</v>
      </c>
      <c r="D63" s="44">
        <v>62531</v>
      </c>
      <c r="E63" s="44">
        <v>12000</v>
      </c>
      <c r="F63" s="44">
        <v>1362</v>
      </c>
      <c r="G63" s="44">
        <v>5670</v>
      </c>
      <c r="H63" s="44">
        <v>1785</v>
      </c>
      <c r="I63" s="44">
        <v>7749</v>
      </c>
      <c r="J63" s="44">
        <v>12650</v>
      </c>
      <c r="K63" s="44">
        <v>3000</v>
      </c>
      <c r="L63" s="44">
        <v>16192</v>
      </c>
    </row>
    <row r="64" spans="1:12" ht="23.25" thickBot="1" x14ac:dyDescent="0.25">
      <c r="A64" s="42" t="s">
        <v>85</v>
      </c>
      <c r="B64" s="43" t="s">
        <v>86</v>
      </c>
      <c r="C64" s="44">
        <v>441648</v>
      </c>
      <c r="D64" s="202">
        <v>11696</v>
      </c>
      <c r="E64" s="44">
        <v>112500</v>
      </c>
      <c r="F64" s="44">
        <v>10064</v>
      </c>
      <c r="G64" s="44">
        <v>21000</v>
      </c>
      <c r="H64" s="44">
        <v>14600</v>
      </c>
      <c r="I64" s="44">
        <v>100133</v>
      </c>
      <c r="J64" s="44">
        <v>93000</v>
      </c>
      <c r="K64" s="201">
        <v>295</v>
      </c>
      <c r="L64" s="44">
        <v>157000</v>
      </c>
    </row>
    <row r="65" spans="1:12" ht="23.25" thickBot="1" x14ac:dyDescent="0.25">
      <c r="A65" s="42" t="s">
        <v>87</v>
      </c>
      <c r="B65" s="43" t="s">
        <v>88</v>
      </c>
      <c r="C65" s="44">
        <v>434955</v>
      </c>
      <c r="D65" s="202">
        <v>276672</v>
      </c>
      <c r="E65" s="44">
        <v>113250</v>
      </c>
      <c r="F65" s="44">
        <v>7857</v>
      </c>
      <c r="G65" s="44">
        <v>21000</v>
      </c>
      <c r="H65" s="44">
        <v>14600</v>
      </c>
      <c r="I65" s="44">
        <v>100133</v>
      </c>
      <c r="J65" s="44">
        <v>101286</v>
      </c>
      <c r="K65" s="201">
        <v>265</v>
      </c>
      <c r="L65" s="44">
        <v>157000</v>
      </c>
    </row>
    <row r="66" spans="1:12" x14ac:dyDescent="0.2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8"/>
    </row>
    <row r="67" spans="1:12" ht="15.75" thickBot="1" x14ac:dyDescent="0.25">
      <c r="A67" s="207" t="s">
        <v>89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9"/>
    </row>
    <row r="68" spans="1:12" ht="23.25" thickBot="1" x14ac:dyDescent="0.25">
      <c r="A68" s="42" t="s">
        <v>90</v>
      </c>
      <c r="B68" s="43" t="s">
        <v>91</v>
      </c>
      <c r="C68" s="188">
        <v>402.8</v>
      </c>
      <c r="D68" s="188">
        <v>62.92</v>
      </c>
      <c r="E68" s="188">
        <v>48.6</v>
      </c>
      <c r="F68" s="188">
        <v>8</v>
      </c>
      <c r="G68" s="188">
        <v>30.6</v>
      </c>
      <c r="H68" s="188">
        <v>21.2</v>
      </c>
      <c r="I68" s="188">
        <v>24.01</v>
      </c>
      <c r="J68" s="188">
        <v>85</v>
      </c>
      <c r="K68" s="188">
        <v>2</v>
      </c>
      <c r="L68" s="188">
        <v>111.9</v>
      </c>
    </row>
    <row r="69" spans="1:12" s="55" customFormat="1" ht="23.25" thickBot="1" x14ac:dyDescent="0.25">
      <c r="A69" s="50" t="s">
        <v>92</v>
      </c>
      <c r="B69" s="50" t="s">
        <v>93</v>
      </c>
      <c r="C69" s="52">
        <v>389.8</v>
      </c>
      <c r="D69" s="52">
        <v>60.66</v>
      </c>
      <c r="E69" s="52">
        <v>45.4</v>
      </c>
      <c r="F69" s="52">
        <v>8</v>
      </c>
      <c r="G69" s="52">
        <v>30.6</v>
      </c>
      <c r="H69" s="52">
        <v>20.52</v>
      </c>
      <c r="I69" s="52">
        <v>22.08</v>
      </c>
      <c r="J69" s="52">
        <v>85.84</v>
      </c>
      <c r="K69" s="52">
        <v>2</v>
      </c>
      <c r="L69" s="52">
        <v>105.2</v>
      </c>
    </row>
    <row r="70" spans="1:12" ht="13.5" hidden="1" thickBot="1" x14ac:dyDescent="0.25">
      <c r="A70" s="42"/>
      <c r="B70" s="42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8"/>
    </row>
    <row r="72" spans="1:12" ht="15.75" thickBot="1" x14ac:dyDescent="0.25">
      <c r="A72" s="207" t="s">
        <v>94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9"/>
    </row>
    <row r="73" spans="1:12" ht="23.25" thickBot="1" x14ac:dyDescent="0.25">
      <c r="A73" s="42" t="s">
        <v>95</v>
      </c>
      <c r="B73" s="43" t="s">
        <v>96</v>
      </c>
      <c r="C73" s="44">
        <v>74918000</v>
      </c>
      <c r="D73" s="177">
        <v>25825000</v>
      </c>
      <c r="E73" s="177">
        <v>13165100</v>
      </c>
      <c r="F73" s="44">
        <v>1361633</v>
      </c>
      <c r="G73" s="44" t="s">
        <v>6</v>
      </c>
      <c r="H73" s="44">
        <v>2394345</v>
      </c>
      <c r="I73" s="177">
        <v>5287517</v>
      </c>
      <c r="J73" s="177">
        <v>13980652</v>
      </c>
      <c r="K73" s="177">
        <v>1154674</v>
      </c>
      <c r="L73" s="177">
        <v>26020000</v>
      </c>
    </row>
    <row r="74" spans="1:12" ht="45.75" thickBot="1" x14ac:dyDescent="0.25">
      <c r="A74" s="42" t="s">
        <v>97</v>
      </c>
      <c r="B74" s="43" t="s">
        <v>98</v>
      </c>
      <c r="C74" s="46" t="s">
        <v>152</v>
      </c>
      <c r="D74" s="46" t="s">
        <v>152</v>
      </c>
      <c r="E74" s="46" t="s">
        <v>152</v>
      </c>
      <c r="F74" s="46" t="s">
        <v>153</v>
      </c>
      <c r="G74" s="46" t="s">
        <v>6</v>
      </c>
      <c r="H74" s="46" t="s">
        <v>153</v>
      </c>
      <c r="I74" s="46" t="s">
        <v>152</v>
      </c>
      <c r="J74" s="46" t="s">
        <v>152</v>
      </c>
      <c r="K74" s="46" t="s">
        <v>152</v>
      </c>
      <c r="L74" s="46" t="s">
        <v>152</v>
      </c>
    </row>
    <row r="75" spans="1:12" ht="15" x14ac:dyDescent="0.2">
      <c r="A75" s="219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1"/>
    </row>
    <row r="76" spans="1:12" ht="15.75" thickBot="1" x14ac:dyDescent="0.25">
      <c r="A76" s="207" t="s">
        <v>99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9"/>
    </row>
    <row r="77" spans="1:12" ht="23.25" thickBot="1" x14ac:dyDescent="0.25">
      <c r="A77" s="42" t="s">
        <v>100</v>
      </c>
      <c r="B77" s="43" t="s">
        <v>101</v>
      </c>
      <c r="C77" s="46" t="s">
        <v>152</v>
      </c>
      <c r="D77" s="46" t="s">
        <v>152</v>
      </c>
      <c r="E77" s="46" t="s">
        <v>152</v>
      </c>
      <c r="F77" s="46" t="s">
        <v>152</v>
      </c>
      <c r="G77" s="46" t="s">
        <v>152</v>
      </c>
      <c r="H77" s="46" t="s">
        <v>152</v>
      </c>
      <c r="I77" s="46" t="s">
        <v>152</v>
      </c>
      <c r="J77" s="46" t="s">
        <v>152</v>
      </c>
      <c r="K77" s="46" t="s">
        <v>152</v>
      </c>
      <c r="L77" s="46" t="s">
        <v>152</v>
      </c>
    </row>
    <row r="78" spans="1:12" ht="23.25" thickBot="1" x14ac:dyDescent="0.25">
      <c r="A78" s="42" t="s">
        <v>102</v>
      </c>
      <c r="B78" s="43" t="s">
        <v>103</v>
      </c>
      <c r="C78" s="49">
        <v>0.77610000000000001</v>
      </c>
      <c r="D78" s="49">
        <v>0.96</v>
      </c>
      <c r="E78" s="49">
        <v>0.86</v>
      </c>
      <c r="F78" s="49">
        <v>1</v>
      </c>
      <c r="G78" s="49">
        <v>0.97</v>
      </c>
      <c r="H78" s="49">
        <v>0.89</v>
      </c>
      <c r="I78" s="49">
        <v>0.96099999999999997</v>
      </c>
      <c r="J78" s="49">
        <v>0.99</v>
      </c>
      <c r="K78" s="49">
        <v>1</v>
      </c>
      <c r="L78" s="49">
        <v>0.5</v>
      </c>
    </row>
    <row r="79" spans="1:12" ht="23.25" thickBot="1" x14ac:dyDescent="0.25">
      <c r="A79" s="42" t="s">
        <v>104</v>
      </c>
      <c r="B79" s="43" t="s">
        <v>105</v>
      </c>
      <c r="C79" s="46" t="s">
        <v>152</v>
      </c>
      <c r="D79" s="46" t="s">
        <v>153</v>
      </c>
      <c r="E79" s="46" t="s">
        <v>152</v>
      </c>
      <c r="F79" s="46" t="s">
        <v>153</v>
      </c>
      <c r="G79" s="46" t="s">
        <v>152</v>
      </c>
      <c r="H79" s="46" t="s">
        <v>153</v>
      </c>
      <c r="I79" s="46" t="s">
        <v>152</v>
      </c>
      <c r="J79" s="46" t="s">
        <v>152</v>
      </c>
      <c r="K79" s="46" t="s">
        <v>153</v>
      </c>
      <c r="L79" s="46" t="s">
        <v>152</v>
      </c>
    </row>
    <row r="80" spans="1:12" ht="23.25" thickBot="1" x14ac:dyDescent="0.25">
      <c r="A80" s="42" t="s">
        <v>106</v>
      </c>
      <c r="B80" s="43" t="s">
        <v>103</v>
      </c>
      <c r="C80" s="49">
        <v>7.3499999999999996E-2</v>
      </c>
      <c r="D80" s="49">
        <v>0</v>
      </c>
      <c r="E80" s="49">
        <v>0.09</v>
      </c>
      <c r="F80" s="49">
        <v>0</v>
      </c>
      <c r="G80" s="49">
        <v>0.02</v>
      </c>
      <c r="H80" s="49">
        <v>0</v>
      </c>
      <c r="I80" s="49">
        <v>5.0000000000000001E-3</v>
      </c>
      <c r="J80" s="49">
        <v>0.01</v>
      </c>
      <c r="K80" s="49">
        <v>0</v>
      </c>
      <c r="L80" s="49">
        <v>0.49</v>
      </c>
    </row>
    <row r="81" spans="1:18" x14ac:dyDescent="0.2">
      <c r="A81" s="205" t="s">
        <v>107</v>
      </c>
      <c r="B81" s="48" t="s">
        <v>108</v>
      </c>
      <c r="C81" s="203" t="s">
        <v>152</v>
      </c>
      <c r="D81" s="203" t="s">
        <v>153</v>
      </c>
      <c r="E81" s="203" t="s">
        <v>152</v>
      </c>
      <c r="F81" s="203" t="s">
        <v>153</v>
      </c>
      <c r="G81" s="203" t="s">
        <v>152</v>
      </c>
      <c r="H81" s="203" t="s">
        <v>152</v>
      </c>
      <c r="I81" s="203" t="s">
        <v>152</v>
      </c>
      <c r="J81" s="203" t="s">
        <v>152</v>
      </c>
      <c r="K81" s="203" t="s">
        <v>153</v>
      </c>
      <c r="L81" s="203" t="s">
        <v>152</v>
      </c>
    </row>
    <row r="82" spans="1:18" ht="13.5" thickBot="1" x14ac:dyDescent="0.25">
      <c r="A82" s="206"/>
      <c r="B82" s="43" t="s">
        <v>109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</row>
    <row r="83" spans="1:18" ht="23.25" thickBot="1" x14ac:dyDescent="0.25">
      <c r="A83" s="42" t="s">
        <v>110</v>
      </c>
      <c r="B83" s="43" t="s">
        <v>103</v>
      </c>
      <c r="C83" s="49">
        <v>0.15</v>
      </c>
      <c r="D83" s="49">
        <v>0</v>
      </c>
      <c r="E83" s="49">
        <v>0.05</v>
      </c>
      <c r="F83" s="49">
        <v>0</v>
      </c>
      <c r="G83" s="49">
        <v>0.01</v>
      </c>
      <c r="H83" s="49">
        <v>0.11</v>
      </c>
      <c r="I83" s="49">
        <v>3.4000000000000002E-2</v>
      </c>
      <c r="J83" s="49">
        <v>6.1000000000000004E-3</v>
      </c>
      <c r="K83" s="49">
        <v>0</v>
      </c>
      <c r="L83" s="49">
        <v>1.2E-2</v>
      </c>
    </row>
    <row r="84" spans="1:18" ht="23.25" thickBot="1" x14ac:dyDescent="0.25">
      <c r="A84" s="42" t="s">
        <v>111</v>
      </c>
      <c r="B84" s="43" t="s">
        <v>112</v>
      </c>
      <c r="C84" s="46" t="s">
        <v>152</v>
      </c>
      <c r="D84" s="46" t="s">
        <v>153</v>
      </c>
      <c r="E84" s="46" t="s">
        <v>153</v>
      </c>
      <c r="F84" s="46" t="s">
        <v>153</v>
      </c>
      <c r="G84" s="46" t="s">
        <v>153</v>
      </c>
      <c r="H84" s="46" t="s">
        <v>153</v>
      </c>
      <c r="I84" s="46" t="s">
        <v>153</v>
      </c>
      <c r="J84" s="46" t="s">
        <v>153</v>
      </c>
      <c r="K84" s="46" t="s">
        <v>153</v>
      </c>
      <c r="L84" s="46" t="s">
        <v>153</v>
      </c>
    </row>
    <row r="85" spans="1:18" ht="23.25" thickBot="1" x14ac:dyDescent="0.25">
      <c r="A85" s="42" t="s">
        <v>113</v>
      </c>
      <c r="B85" s="43" t="s">
        <v>103</v>
      </c>
      <c r="C85" s="178">
        <v>4.7000000000000002E-3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8" ht="13.5" thickBot="1" x14ac:dyDescent="0.25">
      <c r="A86" s="42" t="s">
        <v>114</v>
      </c>
      <c r="B86" s="43" t="s">
        <v>115</v>
      </c>
      <c r="C86" s="46" t="s">
        <v>153</v>
      </c>
      <c r="D86" s="46" t="s">
        <v>152</v>
      </c>
      <c r="E86" s="46" t="s">
        <v>152</v>
      </c>
      <c r="F86" s="46" t="s">
        <v>153</v>
      </c>
      <c r="G86" s="46" t="s">
        <v>153</v>
      </c>
      <c r="H86" s="46" t="s">
        <v>153</v>
      </c>
      <c r="I86" s="46" t="s">
        <v>153</v>
      </c>
      <c r="J86" s="46" t="s">
        <v>153</v>
      </c>
      <c r="K86" s="46" t="s">
        <v>153</v>
      </c>
      <c r="L86" s="46" t="s">
        <v>153</v>
      </c>
    </row>
    <row r="87" spans="1:18" ht="23.25" thickBot="1" x14ac:dyDescent="0.25">
      <c r="A87" s="42" t="s">
        <v>116</v>
      </c>
      <c r="B87" s="43" t="s">
        <v>117</v>
      </c>
      <c r="C87" s="49">
        <v>0</v>
      </c>
      <c r="D87" s="49">
        <v>0.04</v>
      </c>
      <c r="E87" s="49">
        <v>0.01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9" spans="1:18" ht="18" x14ac:dyDescent="0.25">
      <c r="A89" s="147" t="s">
        <v>174</v>
      </c>
      <c r="B89" s="198" t="s">
        <v>173</v>
      </c>
      <c r="C89" s="55"/>
      <c r="D89" s="55"/>
      <c r="E89" s="55"/>
      <c r="F89" s="55"/>
      <c r="G89" s="55"/>
      <c r="H89" s="55"/>
      <c r="I89" s="55" t="s">
        <v>154</v>
      </c>
      <c r="J89" s="55"/>
      <c r="K89" s="55"/>
      <c r="L89" s="55"/>
    </row>
    <row r="90" spans="1:18" ht="22.5" x14ac:dyDescent="0.2">
      <c r="A90" s="199" t="s">
        <v>181</v>
      </c>
      <c r="B90" s="190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8" x14ac:dyDescent="0.2">
      <c r="A91" s="149"/>
      <c r="B91" s="191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8" x14ac:dyDescent="0.2">
      <c r="A92" s="148" t="s">
        <v>10</v>
      </c>
      <c r="B92" s="55" t="s">
        <v>157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8" x14ac:dyDescent="0.2">
      <c r="A93" s="150"/>
      <c r="B93" s="55" t="s">
        <v>198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8" x14ac:dyDescent="0.2">
      <c r="A94" s="150"/>
      <c r="B94" s="155"/>
      <c r="C94" s="155"/>
      <c r="D94" s="155"/>
      <c r="E94" s="55"/>
      <c r="F94" s="55"/>
      <c r="G94" s="55"/>
      <c r="H94" s="55"/>
      <c r="I94" s="55"/>
      <c r="J94" s="55"/>
      <c r="K94" s="55"/>
      <c r="L94" s="55"/>
    </row>
    <row r="95" spans="1:18" x14ac:dyDescent="0.2">
      <c r="A95" s="150" t="s">
        <v>158</v>
      </c>
      <c r="B95" s="151" t="s">
        <v>195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2"/>
      <c r="N95" s="152"/>
      <c r="O95" s="152"/>
      <c r="P95" s="152"/>
      <c r="Q95" s="152"/>
      <c r="R95" s="152"/>
    </row>
    <row r="96" spans="1:18" x14ac:dyDescent="0.2">
      <c r="A96" s="150"/>
      <c r="B96" s="151" t="s">
        <v>196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x14ac:dyDescent="0.2">
      <c r="A97" s="150"/>
      <c r="B97" s="18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x14ac:dyDescent="0.2">
      <c r="A98" s="150" t="s">
        <v>7</v>
      </c>
      <c r="B98" s="151" t="s">
        <v>197</v>
      </c>
      <c r="C98" s="55"/>
      <c r="D98" s="55"/>
      <c r="E98" s="55"/>
      <c r="F98" s="184"/>
      <c r="G98" s="55"/>
      <c r="H98" s="55"/>
      <c r="I98" s="55"/>
      <c r="J98" s="55"/>
      <c r="K98" s="55"/>
      <c r="L98" s="55"/>
    </row>
    <row r="99" spans="1:12" x14ac:dyDescent="0.2">
      <c r="A99" s="150"/>
      <c r="B99" s="151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x14ac:dyDescent="0.2">
      <c r="A100" s="150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x14ac:dyDescent="0.2">
      <c r="A101" s="149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x14ac:dyDescent="0.2">
      <c r="A102" s="149"/>
      <c r="B102" s="55"/>
      <c r="C102" s="55"/>
      <c r="D102" s="55"/>
      <c r="E102" s="55"/>
      <c r="F102" s="55" t="s">
        <v>173</v>
      </c>
      <c r="G102" s="55"/>
      <c r="H102" s="55"/>
      <c r="I102" s="55"/>
      <c r="J102" s="55"/>
      <c r="K102" s="55"/>
      <c r="L102" s="55"/>
    </row>
    <row r="103" spans="1:12" x14ac:dyDescent="0.2">
      <c r="B103" s="55"/>
      <c r="C103" s="150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x14ac:dyDescent="0.2">
      <c r="A104" s="150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x14ac:dyDescent="0.2">
      <c r="A105" s="153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x14ac:dyDescent="0.2">
      <c r="A106" s="150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x14ac:dyDescent="0.2">
      <c r="A107" s="1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x14ac:dyDescent="0.2">
      <c r="A108" s="1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x14ac:dyDescent="0.2">
      <c r="A109" s="1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x14ac:dyDescent="0.2">
      <c r="A110" s="1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x14ac:dyDescent="0.2">
      <c r="A111" s="149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x14ac:dyDescent="0.2">
      <c r="A112" s="148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x14ac:dyDescent="0.2">
      <c r="A113" s="150"/>
      <c r="B113" s="18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x14ac:dyDescent="0.2">
      <c r="A114" s="150"/>
      <c r="B114" s="18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x14ac:dyDescent="0.2">
      <c r="A115" s="150"/>
      <c r="B115" s="18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x14ac:dyDescent="0.2">
      <c r="A116" s="150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x14ac:dyDescent="0.2">
      <c r="A117" s="153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x14ac:dyDescent="0.2">
      <c r="A118" s="150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x14ac:dyDescent="0.2">
      <c r="A119" s="150"/>
      <c r="B119" s="184"/>
      <c r="C119" s="184"/>
      <c r="D119" s="184"/>
      <c r="E119" s="155"/>
      <c r="F119" s="155"/>
      <c r="G119" s="55"/>
      <c r="H119" s="55"/>
      <c r="I119" s="55"/>
      <c r="J119" s="55"/>
      <c r="K119" s="55"/>
      <c r="L119" s="55"/>
    </row>
    <row r="121" spans="1:12" x14ac:dyDescent="0.2">
      <c r="A121" s="179"/>
      <c r="B121" s="180"/>
      <c r="C121" s="181"/>
      <c r="D121" s="181"/>
      <c r="E121" s="181"/>
      <c r="F121" s="181"/>
    </row>
    <row r="123" spans="1:12" x14ac:dyDescent="0.2">
      <c r="A123" s="185"/>
    </row>
    <row r="125" spans="1:12" x14ac:dyDescent="0.2">
      <c r="A125" s="186"/>
    </row>
    <row r="126" spans="1:12" x14ac:dyDescent="0.2">
      <c r="A126" s="186"/>
    </row>
  </sheetData>
  <mergeCells count="54">
    <mergeCell ref="A3:L3"/>
    <mergeCell ref="A32:L32"/>
    <mergeCell ref="A15:L15"/>
    <mergeCell ref="A16:L16"/>
    <mergeCell ref="A4:L4"/>
    <mergeCell ref="A14:L14"/>
    <mergeCell ref="A19:L19"/>
    <mergeCell ref="A20:L20"/>
    <mergeCell ref="A27:L27"/>
    <mergeCell ref="A28:L28"/>
    <mergeCell ref="A31:L31"/>
    <mergeCell ref="A24:L24"/>
    <mergeCell ref="A23:L23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46:L46"/>
    <mergeCell ref="A47:L47"/>
    <mergeCell ref="A36:L36"/>
    <mergeCell ref="A37:L37"/>
    <mergeCell ref="A40:L40"/>
    <mergeCell ref="A41:L41"/>
    <mergeCell ref="A76:L76"/>
    <mergeCell ref="A50:L50"/>
    <mergeCell ref="A51:L51"/>
    <mergeCell ref="A56:L56"/>
    <mergeCell ref="A57:L57"/>
    <mergeCell ref="A60:L60"/>
    <mergeCell ref="A61:L61"/>
    <mergeCell ref="A66:L66"/>
    <mergeCell ref="A67:L67"/>
    <mergeCell ref="A71:L71"/>
    <mergeCell ref="A72:L72"/>
    <mergeCell ref="A75:L75"/>
    <mergeCell ref="A81:A82"/>
    <mergeCell ref="C81:C82"/>
    <mergeCell ref="D81:D82"/>
    <mergeCell ref="E81:E82"/>
    <mergeCell ref="J81:J82"/>
    <mergeCell ref="L81:L82"/>
    <mergeCell ref="F81:F82"/>
    <mergeCell ref="G81:G82"/>
    <mergeCell ref="H81:H82"/>
    <mergeCell ref="I81:I82"/>
    <mergeCell ref="K81:K82"/>
  </mergeCells>
  <phoneticPr fontId="13" type="noConversion"/>
  <pageMargins left="0.75" right="0.75" top="1" bottom="1" header="0.5" footer="0.5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4"/>
  <sheetViews>
    <sheetView workbookViewId="0">
      <selection activeCell="AA27" sqref="AA27"/>
    </sheetView>
  </sheetViews>
  <sheetFormatPr defaultRowHeight="12.75" x14ac:dyDescent="0.2"/>
  <sheetData>
    <row r="1" spans="1:27" ht="81.75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 t="s">
        <v>182</v>
      </c>
      <c r="Y1" s="99" t="s">
        <v>183</v>
      </c>
      <c r="Z1" s="99" t="s">
        <v>189</v>
      </c>
      <c r="AA1" s="168" t="s">
        <v>185</v>
      </c>
    </row>
    <row r="2" spans="1:27" ht="13.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4"/>
      <c r="Y2" s="6"/>
      <c r="Z2" s="6"/>
      <c r="AA2" s="169"/>
    </row>
    <row r="3" spans="1:27" x14ac:dyDescent="0.2">
      <c r="A3" s="95"/>
      <c r="B3" s="37" t="s">
        <v>135</v>
      </c>
      <c r="C3" s="37" t="s">
        <v>136</v>
      </c>
      <c r="D3" s="37" t="s">
        <v>137</v>
      </c>
      <c r="E3" s="37" t="s">
        <v>138</v>
      </c>
      <c r="F3" s="37" t="s">
        <v>139</v>
      </c>
      <c r="G3" s="37" t="s">
        <v>140</v>
      </c>
      <c r="H3" s="37" t="s">
        <v>141</v>
      </c>
      <c r="I3" s="37" t="s">
        <v>142</v>
      </c>
      <c r="J3" s="37" t="s">
        <v>143</v>
      </c>
      <c r="K3" s="37" t="s">
        <v>144</v>
      </c>
      <c r="L3" s="37" t="s">
        <v>145</v>
      </c>
      <c r="M3" s="37" t="s">
        <v>146</v>
      </c>
      <c r="N3" s="37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160</v>
      </c>
      <c r="T3" s="37" t="s">
        <v>175</v>
      </c>
      <c r="U3" s="37" t="s">
        <v>181</v>
      </c>
      <c r="V3" s="37" t="s">
        <v>89</v>
      </c>
      <c r="W3" s="37" t="s">
        <v>130</v>
      </c>
      <c r="X3" s="25"/>
      <c r="Y3" s="36"/>
      <c r="Z3" s="36"/>
      <c r="AA3" s="36"/>
    </row>
    <row r="4" spans="1:27" x14ac:dyDescent="0.2">
      <c r="A4" s="91" t="s">
        <v>1</v>
      </c>
      <c r="B4" s="35">
        <v>197363</v>
      </c>
      <c r="C4" s="35">
        <v>217278</v>
      </c>
      <c r="D4" s="35">
        <v>238254</v>
      </c>
      <c r="E4" s="35">
        <v>249308</v>
      </c>
      <c r="F4" s="35">
        <v>255895</v>
      </c>
      <c r="G4" s="35">
        <v>292399</v>
      </c>
      <c r="H4" s="35">
        <v>366193</v>
      </c>
      <c r="I4" s="35">
        <v>264576</v>
      </c>
      <c r="J4" s="35">
        <v>270399</v>
      </c>
      <c r="K4" s="35">
        <v>276233</v>
      </c>
      <c r="L4" s="35">
        <v>297249</v>
      </c>
      <c r="M4" s="35">
        <v>300350</v>
      </c>
      <c r="N4" s="162">
        <v>362936</v>
      </c>
      <c r="O4" s="162" t="str">
        <f>'[2]All Stats'!C11</f>
        <v>367 631</v>
      </c>
      <c r="P4" s="162">
        <v>386713</v>
      </c>
      <c r="Q4" s="162">
        <v>382166</v>
      </c>
      <c r="R4" s="162">
        <f>'[4]All Stats'!C11</f>
        <v>381811</v>
      </c>
      <c r="S4" s="162">
        <v>308958</v>
      </c>
      <c r="T4" s="162">
        <v>315101</v>
      </c>
      <c r="U4" s="156">
        <f>'All Stats'!C11</f>
        <v>315101</v>
      </c>
      <c r="V4" s="70">
        <f>Staff!U4</f>
        <v>389.8</v>
      </c>
      <c r="W4" s="70">
        <f>U4/V4</f>
        <v>808.36582863006663</v>
      </c>
      <c r="X4" s="61">
        <f t="shared" ref="X4:X14" si="0">U4-B4</f>
        <v>117738</v>
      </c>
      <c r="Y4" s="62">
        <f>X4/B4</f>
        <v>0.59655558539341214</v>
      </c>
      <c r="Z4" s="59">
        <f t="shared" ref="Z4:Z14" si="1">U4-S4</f>
        <v>6143</v>
      </c>
      <c r="AA4" s="62">
        <f t="shared" ref="AA4:AA14" si="2">Z4/S4</f>
        <v>1.9882961438124278E-2</v>
      </c>
    </row>
    <row r="5" spans="1:27" x14ac:dyDescent="0.2">
      <c r="A5" s="91" t="s">
        <v>2</v>
      </c>
      <c r="B5" s="35">
        <v>28233</v>
      </c>
      <c r="C5" s="35">
        <v>32927</v>
      </c>
      <c r="D5" s="35">
        <v>38567</v>
      </c>
      <c r="E5" s="35">
        <v>40909</v>
      </c>
      <c r="F5" s="35">
        <v>50448</v>
      </c>
      <c r="G5" s="35">
        <v>45396</v>
      </c>
      <c r="H5" s="35">
        <v>57739</v>
      </c>
      <c r="I5" s="35">
        <v>82227</v>
      </c>
      <c r="J5" s="35">
        <v>83547</v>
      </c>
      <c r="K5" s="35">
        <v>84192</v>
      </c>
      <c r="L5" s="35">
        <v>85355</v>
      </c>
      <c r="M5" s="35">
        <v>86004</v>
      </c>
      <c r="N5" s="59">
        <v>88337</v>
      </c>
      <c r="O5" s="59" t="str">
        <f>'[2]All Stats'!E11</f>
        <v>89 575</v>
      </c>
      <c r="P5" s="59">
        <v>91849</v>
      </c>
      <c r="Q5" s="59">
        <v>94003</v>
      </c>
      <c r="R5" s="59">
        <f>'[4]All Stats'!E11</f>
        <v>96106</v>
      </c>
      <c r="S5" s="59">
        <v>99393</v>
      </c>
      <c r="T5" s="59">
        <v>101912</v>
      </c>
      <c r="U5" s="65">
        <f>'All Stats'!E11</f>
        <v>102684</v>
      </c>
      <c r="V5" s="70">
        <f>Staff!U5</f>
        <v>45.4</v>
      </c>
      <c r="W5" s="70">
        <f t="shared" ref="W5:W14" si="3">P5/V5</f>
        <v>2023.1057268722468</v>
      </c>
      <c r="X5" s="61">
        <f t="shared" si="0"/>
        <v>74451</v>
      </c>
      <c r="Y5" s="62">
        <f t="shared" ref="Y5:Y14" si="4">X5/B5</f>
        <v>2.6370205079162683</v>
      </c>
      <c r="Z5" s="59">
        <f t="shared" si="1"/>
        <v>3291</v>
      </c>
      <c r="AA5" s="62">
        <f t="shared" si="2"/>
        <v>3.3110983670882256E-2</v>
      </c>
    </row>
    <row r="6" spans="1:27" x14ac:dyDescent="0.2">
      <c r="A6" s="91" t="s">
        <v>3</v>
      </c>
      <c r="B6" s="35">
        <v>42516</v>
      </c>
      <c r="C6" s="35">
        <v>43500</v>
      </c>
      <c r="D6" s="35">
        <v>43892</v>
      </c>
      <c r="E6" s="35">
        <v>44455</v>
      </c>
      <c r="F6" s="35">
        <v>47105</v>
      </c>
      <c r="G6" s="35">
        <v>58262</v>
      </c>
      <c r="H6" s="35">
        <v>49655</v>
      </c>
      <c r="I6" s="35">
        <v>53081</v>
      </c>
      <c r="J6" s="35">
        <v>54591</v>
      </c>
      <c r="K6" s="35">
        <v>57096</v>
      </c>
      <c r="L6" s="35">
        <v>57667</v>
      </c>
      <c r="M6" s="35">
        <v>58516</v>
      </c>
      <c r="N6" s="59">
        <v>65919</v>
      </c>
      <c r="O6" s="59" t="str">
        <f>'[2]All Stats'!D11</f>
        <v>67 239</v>
      </c>
      <c r="P6" s="59">
        <v>69097</v>
      </c>
      <c r="Q6" s="59">
        <v>72640</v>
      </c>
      <c r="R6" s="59">
        <f>'[4]All Stats'!D11</f>
        <v>76870</v>
      </c>
      <c r="S6" s="59">
        <v>76812</v>
      </c>
      <c r="T6" s="59">
        <v>79161</v>
      </c>
      <c r="U6" s="65">
        <f>'All Stats'!D11</f>
        <v>81181</v>
      </c>
      <c r="V6" s="70">
        <f>Staff!U6</f>
        <v>60.66</v>
      </c>
      <c r="W6" s="70">
        <f t="shared" si="3"/>
        <v>1139.0867128255852</v>
      </c>
      <c r="X6" s="61">
        <f t="shared" si="0"/>
        <v>38665</v>
      </c>
      <c r="Y6" s="62">
        <f t="shared" si="4"/>
        <v>0.90942233512089565</v>
      </c>
      <c r="Z6" s="59">
        <f t="shared" si="1"/>
        <v>4369</v>
      </c>
      <c r="AA6" s="62">
        <f t="shared" si="2"/>
        <v>5.6879133468728846E-2</v>
      </c>
    </row>
    <row r="7" spans="1:27" x14ac:dyDescent="0.2">
      <c r="A7" s="91" t="s">
        <v>4</v>
      </c>
      <c r="B7" s="35">
        <v>24211</v>
      </c>
      <c r="C7" s="35">
        <v>24687</v>
      </c>
      <c r="D7" s="35">
        <v>25647</v>
      </c>
      <c r="E7" s="35">
        <v>26361</v>
      </c>
      <c r="F7" s="35">
        <v>26639</v>
      </c>
      <c r="G7" s="35">
        <v>34068</v>
      </c>
      <c r="H7" s="35">
        <v>34556</v>
      </c>
      <c r="I7" s="35">
        <v>34924</v>
      </c>
      <c r="J7" s="35">
        <v>35083</v>
      </c>
      <c r="K7" s="35">
        <v>35424</v>
      </c>
      <c r="L7" s="35">
        <v>35909</v>
      </c>
      <c r="M7" s="35">
        <v>36835</v>
      </c>
      <c r="N7" s="59">
        <v>42977</v>
      </c>
      <c r="O7" s="59" t="str">
        <f>'[2]All Stats'!J11</f>
        <v>44 236</v>
      </c>
      <c r="P7" s="59">
        <v>46241</v>
      </c>
      <c r="Q7" s="59">
        <v>47887</v>
      </c>
      <c r="R7" s="59">
        <f>'[4]All Stats'!J11</f>
        <v>49624</v>
      </c>
      <c r="S7" s="59">
        <v>51969</v>
      </c>
      <c r="T7" s="59">
        <v>55868</v>
      </c>
      <c r="U7" s="65">
        <f>'All Stats'!J11</f>
        <v>59346</v>
      </c>
      <c r="V7" s="70">
        <f>Staff!U7</f>
        <v>85.84</v>
      </c>
      <c r="W7" s="70">
        <f t="shared" si="3"/>
        <v>538.68825722273994</v>
      </c>
      <c r="X7" s="61">
        <f t="shared" si="0"/>
        <v>35135</v>
      </c>
      <c r="Y7" s="62">
        <f t="shared" si="4"/>
        <v>1.4511998678286728</v>
      </c>
      <c r="Z7" s="59">
        <f t="shared" si="1"/>
        <v>7377</v>
      </c>
      <c r="AA7" s="62">
        <f t="shared" si="2"/>
        <v>0.14195000865900825</v>
      </c>
    </row>
    <row r="8" spans="1:27" x14ac:dyDescent="0.2">
      <c r="A8" s="91" t="s">
        <v>5</v>
      </c>
      <c r="B8" s="35" t="s">
        <v>6</v>
      </c>
      <c r="C8" s="35" t="s">
        <v>6</v>
      </c>
      <c r="D8" s="35">
        <v>15430</v>
      </c>
      <c r="E8" s="35">
        <v>16575</v>
      </c>
      <c r="F8" s="35" t="s">
        <v>6</v>
      </c>
      <c r="G8" s="35">
        <v>40000</v>
      </c>
      <c r="H8" s="35">
        <v>44969</v>
      </c>
      <c r="I8" s="35">
        <v>50221</v>
      </c>
      <c r="J8" s="35">
        <v>51650</v>
      </c>
      <c r="K8" s="35">
        <v>53866</v>
      </c>
      <c r="L8" s="35">
        <v>64415</v>
      </c>
      <c r="M8" s="35">
        <v>66255</v>
      </c>
      <c r="N8" s="59">
        <v>70864</v>
      </c>
      <c r="O8" s="59" t="str">
        <f>'[2]All Stats'!I11</f>
        <v>74 103</v>
      </c>
      <c r="P8" s="59">
        <v>74994</v>
      </c>
      <c r="Q8" s="59">
        <v>75792</v>
      </c>
      <c r="R8" s="59">
        <f>'[4]All Stats'!I11</f>
        <v>77118</v>
      </c>
      <c r="S8" s="59">
        <v>79500</v>
      </c>
      <c r="T8" s="59">
        <v>81463</v>
      </c>
      <c r="U8" s="65">
        <f>'All Stats'!I11</f>
        <v>82471</v>
      </c>
      <c r="V8" s="70">
        <f>Staff!U8</f>
        <v>22.08</v>
      </c>
      <c r="W8" s="70">
        <f t="shared" si="3"/>
        <v>3396.467391304348</v>
      </c>
      <c r="X8" s="61" t="e">
        <f t="shared" si="0"/>
        <v>#VALUE!</v>
      </c>
      <c r="Y8" s="62" t="e">
        <f t="shared" si="4"/>
        <v>#VALUE!</v>
      </c>
      <c r="Z8" s="59">
        <f t="shared" si="1"/>
        <v>2971</v>
      </c>
      <c r="AA8" s="62">
        <f t="shared" si="2"/>
        <v>3.7371069182389936E-2</v>
      </c>
    </row>
    <row r="9" spans="1:27" x14ac:dyDescent="0.2">
      <c r="A9" s="91" t="s">
        <v>7</v>
      </c>
      <c r="B9" s="35">
        <v>9279</v>
      </c>
      <c r="C9" s="35">
        <v>8335</v>
      </c>
      <c r="D9" s="35">
        <v>8740</v>
      </c>
      <c r="E9" s="35">
        <v>9033</v>
      </c>
      <c r="F9" s="35">
        <v>9313</v>
      </c>
      <c r="G9" s="35">
        <v>9831</v>
      </c>
      <c r="H9" s="35">
        <v>10235</v>
      </c>
      <c r="I9" s="35">
        <v>14674</v>
      </c>
      <c r="J9" s="35">
        <v>14855</v>
      </c>
      <c r="K9" s="35">
        <v>14855</v>
      </c>
      <c r="L9" s="35">
        <v>14857</v>
      </c>
      <c r="M9" s="35">
        <v>14859</v>
      </c>
      <c r="N9" s="59" t="str">
        <f>'[3]All Stats'!H11</f>
        <v>14 859</v>
      </c>
      <c r="O9" s="59" t="str">
        <f>'[2]All Stats'!H11</f>
        <v>14 859</v>
      </c>
      <c r="P9" s="59">
        <v>14864</v>
      </c>
      <c r="Q9" s="59">
        <v>14865</v>
      </c>
      <c r="R9" s="59">
        <f>'[4]All Stats'!H11</f>
        <v>14865</v>
      </c>
      <c r="S9" s="59">
        <v>14874</v>
      </c>
      <c r="T9" s="59">
        <v>14895</v>
      </c>
      <c r="U9" s="65">
        <f>'All Stats'!H11</f>
        <v>14892</v>
      </c>
      <c r="V9" s="70">
        <f>Staff!U9</f>
        <v>20.52</v>
      </c>
      <c r="W9" s="70">
        <f t="shared" si="3"/>
        <v>724.3664717348928</v>
      </c>
      <c r="X9" s="61">
        <f t="shared" si="0"/>
        <v>5613</v>
      </c>
      <c r="Y9" s="62">
        <f t="shared" si="4"/>
        <v>0.60491432266408018</v>
      </c>
      <c r="Z9" s="59">
        <f t="shared" si="1"/>
        <v>18</v>
      </c>
      <c r="AA9" s="62">
        <f t="shared" si="2"/>
        <v>1.2101653892698668E-3</v>
      </c>
    </row>
    <row r="10" spans="1:27" x14ac:dyDescent="0.2">
      <c r="A10" s="91" t="s">
        <v>8</v>
      </c>
      <c r="B10" s="35" t="s">
        <v>6</v>
      </c>
      <c r="C10" s="35">
        <v>15700</v>
      </c>
      <c r="D10" s="35">
        <v>16143</v>
      </c>
      <c r="E10" s="35">
        <v>16460</v>
      </c>
      <c r="F10" s="35">
        <v>16990</v>
      </c>
      <c r="G10" s="35">
        <v>15698</v>
      </c>
      <c r="H10" s="35">
        <v>16002</v>
      </c>
      <c r="I10" s="35">
        <v>16706</v>
      </c>
      <c r="J10" s="35">
        <v>16784</v>
      </c>
      <c r="K10" s="35">
        <v>17359</v>
      </c>
      <c r="L10" s="35">
        <v>17449</v>
      </c>
      <c r="M10" s="35">
        <v>17487</v>
      </c>
      <c r="N10" s="59">
        <v>17885</v>
      </c>
      <c r="O10" s="59" t="str">
        <f>'[2]All Stats'!G11</f>
        <v>17 885</v>
      </c>
      <c r="P10" s="59">
        <v>19261</v>
      </c>
      <c r="Q10" s="59">
        <v>19700</v>
      </c>
      <c r="R10" s="59">
        <f>'[4]All Stats'!G11</f>
        <v>20134</v>
      </c>
      <c r="S10" s="59">
        <v>20433</v>
      </c>
      <c r="T10" s="59">
        <v>20433</v>
      </c>
      <c r="U10" s="65">
        <f>'All Stats'!G11</f>
        <v>20730</v>
      </c>
      <c r="V10" s="70">
        <f>Staff!U10</f>
        <v>30.6</v>
      </c>
      <c r="W10" s="70">
        <f t="shared" si="3"/>
        <v>629.44444444444446</v>
      </c>
      <c r="X10" s="61" t="e">
        <f t="shared" si="0"/>
        <v>#VALUE!</v>
      </c>
      <c r="Y10" s="62" t="e">
        <f t="shared" si="4"/>
        <v>#VALUE!</v>
      </c>
      <c r="Z10" s="59">
        <f t="shared" si="1"/>
        <v>297</v>
      </c>
      <c r="AA10" s="62">
        <f t="shared" si="2"/>
        <v>1.4535310527088533E-2</v>
      </c>
    </row>
    <row r="11" spans="1:27" x14ac:dyDescent="0.2">
      <c r="A11" s="91" t="s">
        <v>9</v>
      </c>
      <c r="B11" s="35">
        <v>3228</v>
      </c>
      <c r="C11" s="35">
        <v>3244</v>
      </c>
      <c r="D11" s="35">
        <v>3244</v>
      </c>
      <c r="E11" s="35">
        <v>3326</v>
      </c>
      <c r="F11" s="35">
        <v>3326</v>
      </c>
      <c r="G11" s="35">
        <v>3326</v>
      </c>
      <c r="H11" s="35">
        <v>3874</v>
      </c>
      <c r="I11" s="35">
        <v>4306</v>
      </c>
      <c r="J11" s="35">
        <v>4443</v>
      </c>
      <c r="K11" s="35">
        <v>4529</v>
      </c>
      <c r="L11" s="35">
        <v>4974</v>
      </c>
      <c r="M11" s="35">
        <v>5116</v>
      </c>
      <c r="N11" s="157">
        <v>5397</v>
      </c>
      <c r="O11" s="59" t="str">
        <f>'[2]All Stats'!F11</f>
        <v>5 397</v>
      </c>
      <c r="P11" s="59">
        <v>5404</v>
      </c>
      <c r="Q11" s="59">
        <v>5411</v>
      </c>
      <c r="R11" s="59">
        <f>'[4]All Stats'!F11</f>
        <v>5417</v>
      </c>
      <c r="S11" s="59">
        <v>5518</v>
      </c>
      <c r="T11" s="59">
        <v>5891</v>
      </c>
      <c r="U11" s="65">
        <f>'All Stats'!F11</f>
        <v>6190</v>
      </c>
      <c r="V11" s="70">
        <f>Staff!U11</f>
        <v>8</v>
      </c>
      <c r="W11" s="70">
        <f t="shared" si="3"/>
        <v>675.5</v>
      </c>
      <c r="X11" s="61">
        <f t="shared" si="0"/>
        <v>2962</v>
      </c>
      <c r="Y11" s="62">
        <f t="shared" si="4"/>
        <v>0.91759603469640649</v>
      </c>
      <c r="Z11" s="59">
        <f t="shared" si="1"/>
        <v>672</v>
      </c>
      <c r="AA11" s="62">
        <f t="shared" si="2"/>
        <v>0.12178325480246466</v>
      </c>
    </row>
    <row r="12" spans="1:27" x14ac:dyDescent="0.2">
      <c r="A12" s="91" t="s">
        <v>10</v>
      </c>
      <c r="B12" s="35"/>
      <c r="C12" s="35"/>
      <c r="D12" s="35"/>
      <c r="E12" s="35"/>
      <c r="F12" s="35"/>
      <c r="G12" s="35"/>
      <c r="H12" s="35"/>
      <c r="I12" s="35"/>
      <c r="J12" s="35">
        <v>5100</v>
      </c>
      <c r="K12" s="35">
        <v>5100</v>
      </c>
      <c r="L12" s="35">
        <v>3897</v>
      </c>
      <c r="M12" s="35">
        <v>3369</v>
      </c>
      <c r="N12" s="59" t="s">
        <v>134</v>
      </c>
      <c r="O12" s="59">
        <v>13556</v>
      </c>
      <c r="P12" s="59">
        <v>13785</v>
      </c>
      <c r="Q12" s="59">
        <v>0</v>
      </c>
      <c r="R12" s="59">
        <f>'[4]All Stats'!K11</f>
        <v>0</v>
      </c>
      <c r="S12" s="59">
        <v>0</v>
      </c>
      <c r="T12" s="59">
        <v>0</v>
      </c>
      <c r="U12" s="65">
        <f>'All Stats'!K11</f>
        <v>0</v>
      </c>
      <c r="V12" s="70">
        <f>Staff!U12</f>
        <v>2</v>
      </c>
      <c r="W12" s="70">
        <f t="shared" si="3"/>
        <v>6892.5</v>
      </c>
      <c r="X12" s="61">
        <f t="shared" si="0"/>
        <v>0</v>
      </c>
      <c r="Y12" s="62" t="e">
        <f t="shared" si="4"/>
        <v>#DIV/0!</v>
      </c>
      <c r="Z12" s="59">
        <f t="shared" si="1"/>
        <v>0</v>
      </c>
      <c r="AA12" s="62" t="e">
        <f t="shared" si="2"/>
        <v>#DIV/0!</v>
      </c>
    </row>
    <row r="13" spans="1:27" ht="13.5" thickBot="1" x14ac:dyDescent="0.25">
      <c r="A13" s="91" t="s">
        <v>11</v>
      </c>
      <c r="B13" s="35">
        <v>66624</v>
      </c>
      <c r="C13" s="35">
        <v>64110</v>
      </c>
      <c r="D13" s="35">
        <v>69369</v>
      </c>
      <c r="E13" s="35">
        <v>70232</v>
      </c>
      <c r="F13" s="35">
        <v>73173</v>
      </c>
      <c r="G13" s="35" t="s">
        <v>6</v>
      </c>
      <c r="H13" s="35">
        <v>77500</v>
      </c>
      <c r="I13" s="35">
        <v>79068</v>
      </c>
      <c r="J13" s="35">
        <v>82214</v>
      </c>
      <c r="K13" s="35">
        <v>83864</v>
      </c>
      <c r="L13" s="35">
        <v>85481</v>
      </c>
      <c r="M13" s="35">
        <v>86819</v>
      </c>
      <c r="N13" s="59">
        <v>96915</v>
      </c>
      <c r="O13" s="59" t="str">
        <f>'[2]All Stats'!L11</f>
        <v>96 215</v>
      </c>
      <c r="P13" s="59">
        <v>97922</v>
      </c>
      <c r="Q13" s="59">
        <v>100327</v>
      </c>
      <c r="R13" s="59">
        <f>'[4]All Stats'!L11</f>
        <v>101227</v>
      </c>
      <c r="S13" s="59">
        <v>102698</v>
      </c>
      <c r="T13" s="59">
        <v>107235</v>
      </c>
      <c r="U13" s="65">
        <f>'All Stats'!L11</f>
        <v>109142</v>
      </c>
      <c r="V13" s="70">
        <f>Staff!U13</f>
        <v>105.2</v>
      </c>
      <c r="W13" s="70">
        <f t="shared" si="3"/>
        <v>930.81749049429652</v>
      </c>
      <c r="X13" s="61">
        <f t="shared" si="0"/>
        <v>42518</v>
      </c>
      <c r="Y13" s="62">
        <f t="shared" si="4"/>
        <v>0.63817843419788667</v>
      </c>
      <c r="Z13" s="59">
        <f t="shared" si="1"/>
        <v>6444</v>
      </c>
      <c r="AA13" s="62">
        <f t="shared" si="2"/>
        <v>6.2747083682252819E-2</v>
      </c>
    </row>
    <row r="14" spans="1:27" ht="13.5" thickBot="1" x14ac:dyDescent="0.25">
      <c r="A14" s="92" t="s">
        <v>128</v>
      </c>
      <c r="B14" s="93">
        <v>371454</v>
      </c>
      <c r="C14" s="56">
        <v>409781</v>
      </c>
      <c r="D14" s="165">
        <v>459286</v>
      </c>
      <c r="E14" s="165">
        <v>476659</v>
      </c>
      <c r="F14" s="165">
        <v>482889</v>
      </c>
      <c r="G14" s="165">
        <v>498980</v>
      </c>
      <c r="H14" s="165">
        <v>660723</v>
      </c>
      <c r="I14" s="165">
        <v>599783</v>
      </c>
      <c r="J14" s="165">
        <v>618666</v>
      </c>
      <c r="K14" s="165">
        <v>632518</v>
      </c>
      <c r="L14" s="165">
        <v>667253</v>
      </c>
      <c r="M14" s="165">
        <v>675610</v>
      </c>
      <c r="N14" s="166">
        <f>SUM(N4:N13)</f>
        <v>751230</v>
      </c>
      <c r="O14" s="66">
        <v>790925</v>
      </c>
      <c r="P14" s="66">
        <f>SUM(P4:P13)</f>
        <v>820130</v>
      </c>
      <c r="Q14" s="66">
        <v>812791</v>
      </c>
      <c r="R14" s="66">
        <f>SUM(R4:R13)</f>
        <v>823172</v>
      </c>
      <c r="S14" s="66">
        <f>SUM(S4:S13)</f>
        <v>760155</v>
      </c>
      <c r="T14" s="66">
        <f>SUM(T4:T13)</f>
        <v>781959</v>
      </c>
      <c r="U14" s="66">
        <f>SUM(U4:U13)</f>
        <v>791737</v>
      </c>
      <c r="V14" s="176">
        <f>SUM(V4:V13)</f>
        <v>770.10000000000014</v>
      </c>
      <c r="W14" s="176">
        <f t="shared" si="3"/>
        <v>1064.9655888845602</v>
      </c>
      <c r="X14" s="66">
        <f t="shared" si="0"/>
        <v>420283</v>
      </c>
      <c r="Y14" s="67">
        <f t="shared" si="4"/>
        <v>1.1314536927856478</v>
      </c>
      <c r="Z14" s="167">
        <f t="shared" si="1"/>
        <v>31582</v>
      </c>
      <c r="AA14" s="67">
        <f t="shared" si="2"/>
        <v>4.1546789799448799E-2</v>
      </c>
    </row>
  </sheetData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Normal="100" workbookViewId="0">
      <selection activeCell="S168" sqref="S16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"/>
  <sheetViews>
    <sheetView workbookViewId="0">
      <selection activeCell="Y15" sqref="Y15"/>
    </sheetView>
  </sheetViews>
  <sheetFormatPr defaultRowHeight="12.75" x14ac:dyDescent="0.2"/>
  <cols>
    <col min="1" max="1" width="8.7109375" customWidth="1"/>
    <col min="2" max="4" width="7.7109375" customWidth="1"/>
    <col min="5" max="5" width="8.42578125" customWidth="1"/>
    <col min="6" max="21" width="7.7109375" customWidth="1"/>
    <col min="22" max="22" width="8.7109375" customWidth="1"/>
    <col min="23" max="23" width="11.140625" customWidth="1"/>
    <col min="24" max="24" width="11.28515625" customWidth="1"/>
    <col min="25" max="25" width="10.28515625" customWidth="1"/>
  </cols>
  <sheetData>
    <row r="1" spans="1:25" ht="55.5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9" t="s">
        <v>182</v>
      </c>
      <c r="W1" s="99" t="s">
        <v>183</v>
      </c>
      <c r="X1" s="99" t="s">
        <v>184</v>
      </c>
      <c r="Y1" s="168" t="s">
        <v>185</v>
      </c>
    </row>
    <row r="2" spans="1:25" ht="26.25" thickBot="1" x14ac:dyDescent="0.25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4"/>
      <c r="M2" s="4"/>
      <c r="N2" s="6"/>
      <c r="O2" s="6"/>
      <c r="P2" s="6"/>
      <c r="Q2" s="6"/>
      <c r="R2" s="6"/>
      <c r="S2" s="6"/>
      <c r="T2" s="6"/>
      <c r="U2" s="6"/>
      <c r="V2" s="4"/>
      <c r="W2" s="6"/>
      <c r="X2" s="6"/>
      <c r="Y2" s="169"/>
    </row>
    <row r="3" spans="1:25" s="55" customFormat="1" x14ac:dyDescent="0.2">
      <c r="A3" s="95"/>
      <c r="B3" s="187" t="s">
        <v>135</v>
      </c>
      <c r="C3" s="187" t="s">
        <v>136</v>
      </c>
      <c r="D3" s="187" t="s">
        <v>137</v>
      </c>
      <c r="E3" s="187" t="s">
        <v>138</v>
      </c>
      <c r="F3" s="187" t="s">
        <v>139</v>
      </c>
      <c r="G3" s="187" t="s">
        <v>140</v>
      </c>
      <c r="H3" s="187" t="s">
        <v>141</v>
      </c>
      <c r="I3" s="187" t="s">
        <v>142</v>
      </c>
      <c r="J3" s="187" t="s">
        <v>143</v>
      </c>
      <c r="K3" s="187" t="s">
        <v>144</v>
      </c>
      <c r="L3" s="187" t="s">
        <v>145</v>
      </c>
      <c r="M3" s="187" t="s">
        <v>146</v>
      </c>
      <c r="N3" s="37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160</v>
      </c>
      <c r="T3" s="37" t="s">
        <v>175</v>
      </c>
      <c r="U3" s="37" t="s">
        <v>181</v>
      </c>
      <c r="V3" s="25"/>
      <c r="W3" s="36"/>
      <c r="X3" s="36"/>
      <c r="Y3" s="36"/>
    </row>
    <row r="4" spans="1:25" s="55" customFormat="1" x14ac:dyDescent="0.2">
      <c r="A4" s="91" t="s">
        <v>1</v>
      </c>
      <c r="B4" s="61">
        <v>197363</v>
      </c>
      <c r="C4" s="61">
        <v>217278</v>
      </c>
      <c r="D4" s="61">
        <v>238254</v>
      </c>
      <c r="E4" s="61">
        <v>249308</v>
      </c>
      <c r="F4" s="61">
        <v>255895</v>
      </c>
      <c r="G4" s="61">
        <v>292399</v>
      </c>
      <c r="H4" s="61">
        <v>366193</v>
      </c>
      <c r="I4" s="61">
        <v>264576</v>
      </c>
      <c r="J4" s="61">
        <v>270399</v>
      </c>
      <c r="K4" s="61">
        <v>276233</v>
      </c>
      <c r="L4" s="61">
        <v>297249</v>
      </c>
      <c r="M4" s="61">
        <v>300350</v>
      </c>
      <c r="N4" s="160">
        <v>306865</v>
      </c>
      <c r="O4" s="162">
        <v>367631</v>
      </c>
      <c r="P4" s="162">
        <v>386713</v>
      </c>
      <c r="Q4" s="162">
        <v>382166</v>
      </c>
      <c r="R4" s="162">
        <f>'[1]All Stats'!C11</f>
        <v>381811</v>
      </c>
      <c r="S4" s="162">
        <v>308958</v>
      </c>
      <c r="T4" s="162">
        <v>327328</v>
      </c>
      <c r="U4" s="156">
        <f>'All Stats'!C11</f>
        <v>315101</v>
      </c>
      <c r="V4" s="61">
        <f t="shared" ref="V4:V14" si="0">U4-B4</f>
        <v>117738</v>
      </c>
      <c r="W4" s="62">
        <f>V4/B4</f>
        <v>0.59655558539341214</v>
      </c>
      <c r="X4" s="59">
        <f t="shared" ref="X4:X14" si="1">U4-T4</f>
        <v>-12227</v>
      </c>
      <c r="Y4" s="62">
        <f t="shared" ref="Y4:Y14" si="2">X4/T4</f>
        <v>-3.7353969107439634E-2</v>
      </c>
    </row>
    <row r="5" spans="1:25" s="55" customFormat="1" x14ac:dyDescent="0.2">
      <c r="A5" s="91" t="s">
        <v>2</v>
      </c>
      <c r="B5" s="61">
        <v>28233</v>
      </c>
      <c r="C5" s="61">
        <v>32927</v>
      </c>
      <c r="D5" s="61">
        <v>38567</v>
      </c>
      <c r="E5" s="61">
        <v>40909</v>
      </c>
      <c r="F5" s="61">
        <v>50448</v>
      </c>
      <c r="G5" s="61">
        <v>45396</v>
      </c>
      <c r="H5" s="61">
        <v>57739</v>
      </c>
      <c r="I5" s="61">
        <v>82227</v>
      </c>
      <c r="J5" s="61">
        <v>83547</v>
      </c>
      <c r="K5" s="61">
        <v>84192</v>
      </c>
      <c r="L5" s="61">
        <v>85355</v>
      </c>
      <c r="M5" s="61">
        <v>86004</v>
      </c>
      <c r="N5" s="59">
        <v>87365</v>
      </c>
      <c r="O5" s="59">
        <v>89575</v>
      </c>
      <c r="P5" s="59">
        <v>91849</v>
      </c>
      <c r="Q5" s="59">
        <v>94003</v>
      </c>
      <c r="R5" s="59">
        <f>'[1]All Stats'!E11</f>
        <v>96106</v>
      </c>
      <c r="S5" s="59">
        <v>99393</v>
      </c>
      <c r="T5" s="59">
        <v>101912</v>
      </c>
      <c r="U5" s="65">
        <f>'All Stats'!E11</f>
        <v>102684</v>
      </c>
      <c r="V5" s="61">
        <f t="shared" si="0"/>
        <v>74451</v>
      </c>
      <c r="W5" s="62">
        <f>V5/B5</f>
        <v>2.6370205079162683</v>
      </c>
      <c r="X5" s="59">
        <f t="shared" si="1"/>
        <v>772</v>
      </c>
      <c r="Y5" s="62">
        <f t="shared" si="2"/>
        <v>7.5751628856268157E-3</v>
      </c>
    </row>
    <row r="6" spans="1:25" s="55" customFormat="1" x14ac:dyDescent="0.2">
      <c r="A6" s="91" t="s">
        <v>3</v>
      </c>
      <c r="B6" s="61">
        <v>42516</v>
      </c>
      <c r="C6" s="61">
        <v>43500</v>
      </c>
      <c r="D6" s="61">
        <v>43892</v>
      </c>
      <c r="E6" s="61">
        <v>44455</v>
      </c>
      <c r="F6" s="61">
        <v>47105</v>
      </c>
      <c r="G6" s="61">
        <v>58262</v>
      </c>
      <c r="H6" s="61">
        <v>49655</v>
      </c>
      <c r="I6" s="61">
        <v>53081</v>
      </c>
      <c r="J6" s="61">
        <v>54591</v>
      </c>
      <c r="K6" s="61">
        <v>57096</v>
      </c>
      <c r="L6" s="61">
        <v>57667</v>
      </c>
      <c r="M6" s="61">
        <v>58516</v>
      </c>
      <c r="N6" s="59">
        <v>59842</v>
      </c>
      <c r="O6" s="59">
        <v>67239</v>
      </c>
      <c r="P6" s="59">
        <v>69097</v>
      </c>
      <c r="Q6" s="59">
        <v>72640</v>
      </c>
      <c r="R6" s="59">
        <f>'[1]All Stats'!D11</f>
        <v>76870</v>
      </c>
      <c r="S6" s="59">
        <v>76812</v>
      </c>
      <c r="T6" s="59">
        <v>79161</v>
      </c>
      <c r="U6" s="65">
        <f>'All Stats'!D11</f>
        <v>81181</v>
      </c>
      <c r="V6" s="61">
        <f t="shared" si="0"/>
        <v>38665</v>
      </c>
      <c r="W6" s="62">
        <f>V6/B6</f>
        <v>0.90942233512089565</v>
      </c>
      <c r="X6" s="59">
        <f t="shared" si="1"/>
        <v>2020</v>
      </c>
      <c r="Y6" s="62">
        <f t="shared" si="2"/>
        <v>2.5517615997776685E-2</v>
      </c>
    </row>
    <row r="7" spans="1:25" s="55" customFormat="1" x14ac:dyDescent="0.2">
      <c r="A7" s="91" t="s">
        <v>4</v>
      </c>
      <c r="B7" s="61">
        <v>24211</v>
      </c>
      <c r="C7" s="61">
        <v>24687</v>
      </c>
      <c r="D7" s="61">
        <v>25647</v>
      </c>
      <c r="E7" s="61">
        <v>26361</v>
      </c>
      <c r="F7" s="61">
        <v>26639</v>
      </c>
      <c r="G7" s="61">
        <v>34068</v>
      </c>
      <c r="H7" s="61">
        <v>34556</v>
      </c>
      <c r="I7" s="61">
        <v>34924</v>
      </c>
      <c r="J7" s="61">
        <v>35083</v>
      </c>
      <c r="K7" s="61">
        <v>35424</v>
      </c>
      <c r="L7" s="61">
        <v>35909</v>
      </c>
      <c r="M7" s="61">
        <v>36835</v>
      </c>
      <c r="N7" s="59">
        <v>40285</v>
      </c>
      <c r="O7" s="59">
        <v>44236</v>
      </c>
      <c r="P7" s="59">
        <v>46241</v>
      </c>
      <c r="Q7" s="59">
        <v>47877</v>
      </c>
      <c r="R7" s="59">
        <f>'[1]All Stats'!J11</f>
        <v>49624</v>
      </c>
      <c r="S7" s="59">
        <v>51969</v>
      </c>
      <c r="T7" s="59">
        <v>55868</v>
      </c>
      <c r="U7" s="65">
        <f>'All Stats'!J11</f>
        <v>59346</v>
      </c>
      <c r="V7" s="61">
        <f t="shared" si="0"/>
        <v>35135</v>
      </c>
      <c r="W7" s="62">
        <f>V7/B7</f>
        <v>1.4511998678286728</v>
      </c>
      <c r="X7" s="59">
        <f t="shared" si="1"/>
        <v>3478</v>
      </c>
      <c r="Y7" s="62">
        <f t="shared" si="2"/>
        <v>6.2253884155509413E-2</v>
      </c>
    </row>
    <row r="8" spans="1:25" s="55" customFormat="1" x14ac:dyDescent="0.2">
      <c r="A8" s="91" t="s">
        <v>5</v>
      </c>
      <c r="B8" s="61">
        <v>0</v>
      </c>
      <c r="C8" s="61">
        <v>0</v>
      </c>
      <c r="D8" s="61">
        <v>15430</v>
      </c>
      <c r="E8" s="61">
        <v>16575</v>
      </c>
      <c r="F8" s="61">
        <v>0</v>
      </c>
      <c r="G8" s="61">
        <v>40000</v>
      </c>
      <c r="H8" s="61">
        <v>44969</v>
      </c>
      <c r="I8" s="61">
        <v>50221</v>
      </c>
      <c r="J8" s="61">
        <v>51650</v>
      </c>
      <c r="K8" s="61">
        <v>53866</v>
      </c>
      <c r="L8" s="61">
        <v>64415</v>
      </c>
      <c r="M8" s="61">
        <v>66255</v>
      </c>
      <c r="N8" s="59">
        <v>67832</v>
      </c>
      <c r="O8" s="59">
        <v>74103</v>
      </c>
      <c r="P8" s="59">
        <v>74994</v>
      </c>
      <c r="Q8" s="59">
        <v>75792</v>
      </c>
      <c r="R8" s="59">
        <f>'[1]All Stats'!I11</f>
        <v>77118</v>
      </c>
      <c r="S8" s="59">
        <v>79500</v>
      </c>
      <c r="T8" s="59">
        <v>81463</v>
      </c>
      <c r="U8" s="65">
        <f>'All Stats'!I11</f>
        <v>82471</v>
      </c>
      <c r="V8" s="61">
        <f t="shared" si="0"/>
        <v>82471</v>
      </c>
      <c r="W8" s="62">
        <f>V8/D8</f>
        <v>5.3448476992871035</v>
      </c>
      <c r="X8" s="59">
        <f t="shared" si="1"/>
        <v>1008</v>
      </c>
      <c r="Y8" s="62">
        <f t="shared" si="2"/>
        <v>1.2373715674600739E-2</v>
      </c>
    </row>
    <row r="9" spans="1:25" s="55" customFormat="1" x14ac:dyDescent="0.2">
      <c r="A9" s="91" t="s">
        <v>7</v>
      </c>
      <c r="B9" s="61">
        <v>9279</v>
      </c>
      <c r="C9" s="61">
        <v>8335</v>
      </c>
      <c r="D9" s="61">
        <v>8740</v>
      </c>
      <c r="E9" s="61">
        <v>9033</v>
      </c>
      <c r="F9" s="61">
        <v>9313</v>
      </c>
      <c r="G9" s="61">
        <v>9831</v>
      </c>
      <c r="H9" s="61">
        <v>10235</v>
      </c>
      <c r="I9" s="61">
        <v>14674</v>
      </c>
      <c r="J9" s="61">
        <v>14855</v>
      </c>
      <c r="K9" s="61">
        <v>14855</v>
      </c>
      <c r="L9" s="61">
        <v>14857</v>
      </c>
      <c r="M9" s="61">
        <v>14859</v>
      </c>
      <c r="N9" s="59">
        <v>14859</v>
      </c>
      <c r="O9" s="59">
        <v>14859</v>
      </c>
      <c r="P9" s="59">
        <v>14864</v>
      </c>
      <c r="Q9" s="59">
        <v>14865</v>
      </c>
      <c r="R9" s="59">
        <f>'[1]All Stats'!H11</f>
        <v>14865</v>
      </c>
      <c r="S9" s="59">
        <v>14874</v>
      </c>
      <c r="T9" s="59">
        <v>14895</v>
      </c>
      <c r="U9" s="65">
        <f>'All Stats'!H11</f>
        <v>14892</v>
      </c>
      <c r="V9" s="61">
        <f t="shared" si="0"/>
        <v>5613</v>
      </c>
      <c r="W9" s="62">
        <f>V9/B9</f>
        <v>0.60491432266408018</v>
      </c>
      <c r="X9" s="59">
        <f t="shared" si="1"/>
        <v>-3</v>
      </c>
      <c r="Y9" s="62">
        <f t="shared" si="2"/>
        <v>-2.014098690835851E-4</v>
      </c>
    </row>
    <row r="10" spans="1:25" s="55" customFormat="1" x14ac:dyDescent="0.2">
      <c r="A10" s="91" t="s">
        <v>8</v>
      </c>
      <c r="B10" s="61">
        <v>0</v>
      </c>
      <c r="C10" s="61">
        <v>15700</v>
      </c>
      <c r="D10" s="61">
        <v>16143</v>
      </c>
      <c r="E10" s="61">
        <v>16460</v>
      </c>
      <c r="F10" s="61">
        <v>16990</v>
      </c>
      <c r="G10" s="61">
        <v>15698</v>
      </c>
      <c r="H10" s="61">
        <v>16002</v>
      </c>
      <c r="I10" s="61">
        <v>16706</v>
      </c>
      <c r="J10" s="61">
        <v>16784</v>
      </c>
      <c r="K10" s="61">
        <v>17359</v>
      </c>
      <c r="L10" s="61">
        <v>17449</v>
      </c>
      <c r="M10" s="61">
        <v>17487</v>
      </c>
      <c r="N10" s="59">
        <v>17850</v>
      </c>
      <c r="O10" s="59">
        <v>17885</v>
      </c>
      <c r="P10" s="59">
        <v>17885</v>
      </c>
      <c r="Q10" s="59">
        <v>19700</v>
      </c>
      <c r="R10" s="59">
        <f>'[1]All Stats'!G11</f>
        <v>20134</v>
      </c>
      <c r="S10" s="59">
        <v>20433</v>
      </c>
      <c r="T10" s="59">
        <v>20433</v>
      </c>
      <c r="U10" s="65">
        <f>'All Stats'!G11</f>
        <v>20730</v>
      </c>
      <c r="V10" s="61">
        <f t="shared" si="0"/>
        <v>20730</v>
      </c>
      <c r="W10" s="62">
        <f>P10/C10</f>
        <v>1.139171974522293</v>
      </c>
      <c r="X10" s="59">
        <f t="shared" si="1"/>
        <v>297</v>
      </c>
      <c r="Y10" s="62">
        <f t="shared" si="2"/>
        <v>1.4535310527088533E-2</v>
      </c>
    </row>
    <row r="11" spans="1:25" s="55" customFormat="1" x14ac:dyDescent="0.2">
      <c r="A11" s="91" t="s">
        <v>9</v>
      </c>
      <c r="B11" s="61">
        <v>3228</v>
      </c>
      <c r="C11" s="61">
        <v>3244</v>
      </c>
      <c r="D11" s="61">
        <v>3244</v>
      </c>
      <c r="E11" s="61">
        <v>3326</v>
      </c>
      <c r="F11" s="61">
        <v>3326</v>
      </c>
      <c r="G11" s="61">
        <v>3326</v>
      </c>
      <c r="H11" s="61">
        <v>3874</v>
      </c>
      <c r="I11" s="61">
        <v>4306</v>
      </c>
      <c r="J11" s="61">
        <v>4443</v>
      </c>
      <c r="K11" s="61">
        <v>4529</v>
      </c>
      <c r="L11" s="61">
        <v>4974</v>
      </c>
      <c r="M11" s="61">
        <v>5116</v>
      </c>
      <c r="N11" s="157">
        <v>5179</v>
      </c>
      <c r="O11" s="59">
        <v>5397</v>
      </c>
      <c r="P11" s="59">
        <v>5404</v>
      </c>
      <c r="Q11" s="59">
        <v>5411</v>
      </c>
      <c r="R11" s="59">
        <f>'[1]All Stats'!F11</f>
        <v>5417</v>
      </c>
      <c r="S11" s="59">
        <v>5518</v>
      </c>
      <c r="T11" s="59">
        <v>5891</v>
      </c>
      <c r="U11" s="65">
        <f>'All Stats'!F11</f>
        <v>6190</v>
      </c>
      <c r="V11" s="61">
        <f t="shared" si="0"/>
        <v>2962</v>
      </c>
      <c r="W11" s="62">
        <f>V11/B11</f>
        <v>0.91759603469640649</v>
      </c>
      <c r="X11" s="59">
        <f t="shared" si="1"/>
        <v>299</v>
      </c>
      <c r="Y11" s="62">
        <f t="shared" si="2"/>
        <v>5.0755389577321335E-2</v>
      </c>
    </row>
    <row r="12" spans="1:25" s="55" customFormat="1" x14ac:dyDescent="0.2">
      <c r="A12" s="91" t="s">
        <v>10</v>
      </c>
      <c r="B12" s="61"/>
      <c r="C12" s="61"/>
      <c r="D12" s="61"/>
      <c r="E12" s="61"/>
      <c r="F12" s="61"/>
      <c r="G12" s="61"/>
      <c r="H12" s="61"/>
      <c r="I12" s="61"/>
      <c r="J12" s="61">
        <v>5100</v>
      </c>
      <c r="K12" s="61">
        <v>5100</v>
      </c>
      <c r="L12" s="61">
        <v>3897</v>
      </c>
      <c r="M12" s="61">
        <v>3369</v>
      </c>
      <c r="N12" s="59">
        <v>11783</v>
      </c>
      <c r="O12" s="59">
        <v>13556</v>
      </c>
      <c r="P12" s="59">
        <v>13785</v>
      </c>
      <c r="Q12" s="59">
        <v>0</v>
      </c>
      <c r="R12" s="59">
        <f>'[1]All Stats'!K11</f>
        <v>0</v>
      </c>
      <c r="S12" s="59">
        <v>0</v>
      </c>
      <c r="T12" s="59">
        <v>0</v>
      </c>
      <c r="U12" s="65">
        <f>'All Stats'!K11</f>
        <v>0</v>
      </c>
      <c r="V12" s="61">
        <f t="shared" si="0"/>
        <v>0</v>
      </c>
      <c r="W12" s="62" t="e">
        <f>V12/B12</f>
        <v>#DIV/0!</v>
      </c>
      <c r="X12" s="59">
        <f t="shared" si="1"/>
        <v>0</v>
      </c>
      <c r="Y12" s="62" t="e">
        <f t="shared" si="2"/>
        <v>#DIV/0!</v>
      </c>
    </row>
    <row r="13" spans="1:25" s="55" customFormat="1" ht="13.5" thickBot="1" x14ac:dyDescent="0.25">
      <c r="A13" s="91" t="s">
        <v>11</v>
      </c>
      <c r="B13" s="61">
        <v>66624</v>
      </c>
      <c r="C13" s="61">
        <v>64110</v>
      </c>
      <c r="D13" s="61">
        <v>69369</v>
      </c>
      <c r="E13" s="61">
        <v>70232</v>
      </c>
      <c r="F13" s="61">
        <v>73173</v>
      </c>
      <c r="G13" s="61">
        <v>0</v>
      </c>
      <c r="H13" s="61">
        <v>77500</v>
      </c>
      <c r="I13" s="61">
        <v>79068</v>
      </c>
      <c r="J13" s="61">
        <v>82214</v>
      </c>
      <c r="K13" s="61">
        <v>83864</v>
      </c>
      <c r="L13" s="61">
        <v>85481</v>
      </c>
      <c r="M13" s="61">
        <v>86819</v>
      </c>
      <c r="N13" s="59">
        <v>89628</v>
      </c>
      <c r="O13" s="59">
        <v>96215</v>
      </c>
      <c r="P13" s="59">
        <v>97922</v>
      </c>
      <c r="Q13" s="59">
        <v>100327</v>
      </c>
      <c r="R13" s="59">
        <f>'[1]All Stats'!L11</f>
        <v>101227</v>
      </c>
      <c r="S13" s="59">
        <v>102698</v>
      </c>
      <c r="T13" s="59">
        <v>107235</v>
      </c>
      <c r="U13" s="65">
        <f>'All Stats'!L11</f>
        <v>109142</v>
      </c>
      <c r="V13" s="61">
        <f t="shared" si="0"/>
        <v>42518</v>
      </c>
      <c r="W13" s="62">
        <f>V13/B13</f>
        <v>0.63817843419788667</v>
      </c>
      <c r="X13" s="59">
        <f t="shared" si="1"/>
        <v>1907</v>
      </c>
      <c r="Y13" s="62">
        <f t="shared" si="2"/>
        <v>1.7783372965915978E-2</v>
      </c>
    </row>
    <row r="14" spans="1:25" s="68" customFormat="1" ht="13.5" thickBot="1" x14ac:dyDescent="0.25">
      <c r="A14" s="164" t="s">
        <v>128</v>
      </c>
      <c r="B14" s="166">
        <v>371454</v>
      </c>
      <c r="C14" s="166">
        <v>409781</v>
      </c>
      <c r="D14" s="166">
        <v>459286</v>
      </c>
      <c r="E14" s="166">
        <v>476659</v>
      </c>
      <c r="F14" s="166">
        <v>482889</v>
      </c>
      <c r="G14" s="166">
        <v>498980</v>
      </c>
      <c r="H14" s="166">
        <v>660723</v>
      </c>
      <c r="I14" s="166">
        <v>599783</v>
      </c>
      <c r="J14" s="166">
        <v>618666</v>
      </c>
      <c r="K14" s="166">
        <v>632518</v>
      </c>
      <c r="L14" s="166">
        <f t="shared" ref="L14:U14" si="3">SUM(L4:L13)</f>
        <v>667253</v>
      </c>
      <c r="M14" s="166">
        <f t="shared" si="3"/>
        <v>675610</v>
      </c>
      <c r="N14" s="166">
        <f t="shared" si="3"/>
        <v>701488</v>
      </c>
      <c r="O14" s="66">
        <f t="shared" si="3"/>
        <v>790696</v>
      </c>
      <c r="P14" s="66">
        <f t="shared" si="3"/>
        <v>818754</v>
      </c>
      <c r="Q14" s="66">
        <v>812791</v>
      </c>
      <c r="R14" s="66">
        <f t="shared" ref="R14" si="4">SUM(R4:R13)</f>
        <v>823172</v>
      </c>
      <c r="S14" s="66">
        <f>SUM(S4:S13)</f>
        <v>760155</v>
      </c>
      <c r="T14" s="66">
        <f>SUM(T4:T13)</f>
        <v>794186</v>
      </c>
      <c r="U14" s="66">
        <f t="shared" si="3"/>
        <v>791737</v>
      </c>
      <c r="V14" s="66">
        <f t="shared" si="0"/>
        <v>420283</v>
      </c>
      <c r="W14" s="67">
        <f>V14/B14</f>
        <v>1.1314536927856478</v>
      </c>
      <c r="X14" s="167">
        <f t="shared" si="1"/>
        <v>-2449</v>
      </c>
      <c r="Y14" s="67">
        <f t="shared" si="2"/>
        <v>-3.0836605027033969E-3</v>
      </c>
    </row>
  </sheetData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"/>
  <sheetViews>
    <sheetView zoomScaleNormal="100" workbookViewId="0">
      <selection activeCell="Y16" sqref="Y16"/>
    </sheetView>
  </sheetViews>
  <sheetFormatPr defaultRowHeight="12.75" x14ac:dyDescent="0.2"/>
  <cols>
    <col min="1" max="1" width="8.7109375" customWidth="1"/>
    <col min="2" max="4" width="7.7109375" customWidth="1"/>
    <col min="5" max="5" width="7.85546875" customWidth="1"/>
    <col min="6" max="17" width="7.7109375" customWidth="1"/>
    <col min="18" max="20" width="8.85546875" customWidth="1"/>
    <col min="21" max="21" width="7.7109375" customWidth="1"/>
    <col min="22" max="25" width="8.7109375" customWidth="1"/>
  </cols>
  <sheetData>
    <row r="1" spans="1:25" ht="55.5" customHeight="1" thickBot="1" x14ac:dyDescent="0.25">
      <c r="A1" s="26"/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28"/>
      <c r="T1" s="28"/>
      <c r="U1" s="28"/>
      <c r="V1" s="63" t="s">
        <v>182</v>
      </c>
      <c r="W1" s="63" t="s">
        <v>183</v>
      </c>
      <c r="X1" s="63" t="s">
        <v>186</v>
      </c>
      <c r="Y1" s="64" t="s">
        <v>187</v>
      </c>
    </row>
    <row r="2" spans="1:25" ht="13.5" thickBot="1" x14ac:dyDescent="0.25">
      <c r="A2" s="238" t="s">
        <v>120</v>
      </c>
      <c r="B2" s="239"/>
      <c r="C2" s="239"/>
      <c r="D2" s="4"/>
      <c r="E2" s="4"/>
      <c r="F2" s="4"/>
      <c r="G2" s="4"/>
      <c r="H2" s="4"/>
      <c r="I2" s="4"/>
      <c r="J2" s="4"/>
      <c r="K2" s="4"/>
      <c r="L2" s="4"/>
      <c r="M2" s="5"/>
      <c r="N2" s="38"/>
      <c r="O2" s="5"/>
      <c r="P2" s="5"/>
      <c r="Q2" s="5"/>
      <c r="R2" s="5"/>
      <c r="S2" s="5"/>
      <c r="T2" s="5"/>
      <c r="U2" s="5"/>
      <c r="V2" s="29"/>
      <c r="W2" s="29"/>
      <c r="X2" s="29"/>
      <c r="Y2" s="30"/>
    </row>
    <row r="3" spans="1:25" ht="13.5" thickBot="1" x14ac:dyDescent="0.25">
      <c r="A3" s="240" t="s">
        <v>122</v>
      </c>
      <c r="B3" s="24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9"/>
      <c r="O3" s="22"/>
      <c r="P3" s="22"/>
      <c r="Q3" s="22"/>
      <c r="R3" s="22"/>
      <c r="S3" s="22"/>
      <c r="T3" s="22"/>
      <c r="U3" s="22"/>
      <c r="V3" s="31"/>
      <c r="W3" s="31"/>
      <c r="X3" s="31"/>
      <c r="Y3" s="32"/>
    </row>
    <row r="4" spans="1:25" x14ac:dyDescent="0.2">
      <c r="A4" s="7"/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37" t="s">
        <v>146</v>
      </c>
      <c r="N4" s="8" t="s">
        <v>147</v>
      </c>
      <c r="O4" s="8" t="s">
        <v>148</v>
      </c>
      <c r="P4" s="8" t="s">
        <v>149</v>
      </c>
      <c r="Q4" s="8" t="s">
        <v>150</v>
      </c>
      <c r="R4" s="8" t="s">
        <v>155</v>
      </c>
      <c r="S4" s="8" t="s">
        <v>160</v>
      </c>
      <c r="T4" s="8" t="s">
        <v>175</v>
      </c>
      <c r="U4" s="8" t="s">
        <v>181</v>
      </c>
      <c r="V4" s="25"/>
      <c r="W4" s="36"/>
      <c r="X4" s="11"/>
      <c r="Y4" s="36"/>
    </row>
    <row r="5" spans="1:25" x14ac:dyDescent="0.2">
      <c r="A5" s="7" t="s">
        <v>1</v>
      </c>
      <c r="B5" s="13">
        <v>62167</v>
      </c>
      <c r="C5" s="13">
        <v>61706</v>
      </c>
      <c r="D5" s="13">
        <v>68443</v>
      </c>
      <c r="E5" s="13">
        <v>71783</v>
      </c>
      <c r="F5" s="13">
        <v>68228</v>
      </c>
      <c r="G5" s="13">
        <v>57827</v>
      </c>
      <c r="H5" s="13">
        <v>62684</v>
      </c>
      <c r="I5" s="13">
        <v>49449</v>
      </c>
      <c r="J5" s="13">
        <v>55003</v>
      </c>
      <c r="K5" s="13">
        <v>57892</v>
      </c>
      <c r="L5" s="13">
        <v>51851</v>
      </c>
      <c r="M5" s="35">
        <v>50724</v>
      </c>
      <c r="N5" s="80">
        <v>58171</v>
      </c>
      <c r="O5" s="80"/>
      <c r="P5" s="80">
        <v>62461</v>
      </c>
      <c r="Q5" s="80">
        <v>110534</v>
      </c>
      <c r="R5" s="80">
        <f>'[1]All Stats'!C39</f>
        <v>99662</v>
      </c>
      <c r="S5" s="80">
        <v>63296</v>
      </c>
      <c r="T5" s="80">
        <v>63959</v>
      </c>
      <c r="U5" s="69">
        <f>'All Stats'!C43</f>
        <v>38425</v>
      </c>
      <c r="V5" s="61">
        <f t="shared" ref="V5:V15" si="0">U5-B5</f>
        <v>-23742</v>
      </c>
      <c r="W5" s="75">
        <f t="shared" ref="W5:W12" si="1">V5/B5</f>
        <v>-0.3819067994273489</v>
      </c>
      <c r="X5" s="74">
        <f t="shared" ref="X5:X15" si="2">U5-T5</f>
        <v>-25534</v>
      </c>
      <c r="Y5" s="62">
        <f t="shared" ref="Y5:Y15" si="3">X5/T5</f>
        <v>-0.3992245031973608</v>
      </c>
    </row>
    <row r="6" spans="1:25" x14ac:dyDescent="0.2">
      <c r="A6" s="7" t="s">
        <v>2</v>
      </c>
      <c r="B6" s="13">
        <v>49615</v>
      </c>
      <c r="C6" s="13">
        <v>50210</v>
      </c>
      <c r="D6" s="13">
        <v>49569</v>
      </c>
      <c r="E6" s="13">
        <v>48962</v>
      </c>
      <c r="F6" s="13">
        <v>53662</v>
      </c>
      <c r="G6" s="13">
        <v>60571</v>
      </c>
      <c r="H6" s="13">
        <v>57598</v>
      </c>
      <c r="I6" s="13">
        <v>57604</v>
      </c>
      <c r="J6" s="13">
        <v>53370</v>
      </c>
      <c r="K6" s="13">
        <v>46796</v>
      </c>
      <c r="L6" s="13">
        <v>49906</v>
      </c>
      <c r="M6" s="35">
        <v>49633</v>
      </c>
      <c r="N6" s="80">
        <v>48294</v>
      </c>
      <c r="O6" s="80" t="str">
        <f>'[2]All Stats'!E39</f>
        <v>37 007</v>
      </c>
      <c r="P6" s="80">
        <v>37834</v>
      </c>
      <c r="Q6" s="80">
        <v>42381</v>
      </c>
      <c r="R6" s="80">
        <f>'[1]All Stats'!E39</f>
        <v>42787</v>
      </c>
      <c r="S6" s="80">
        <v>45033</v>
      </c>
      <c r="T6" s="80">
        <v>48539</v>
      </c>
      <c r="U6" s="69">
        <f>'All Stats'!E43</f>
        <v>39792</v>
      </c>
      <c r="V6" s="61">
        <f t="shared" si="0"/>
        <v>-9823</v>
      </c>
      <c r="W6" s="75">
        <f t="shared" si="1"/>
        <v>-0.19798448049984885</v>
      </c>
      <c r="X6" s="74">
        <f t="shared" si="2"/>
        <v>-8747</v>
      </c>
      <c r="Y6" s="62">
        <f t="shared" si="3"/>
        <v>-0.18020560786171944</v>
      </c>
    </row>
    <row r="7" spans="1:25" x14ac:dyDescent="0.2">
      <c r="A7" s="7" t="s">
        <v>3</v>
      </c>
      <c r="B7" s="13">
        <v>107985</v>
      </c>
      <c r="C7" s="13">
        <v>104516</v>
      </c>
      <c r="D7" s="13">
        <v>99248</v>
      </c>
      <c r="E7" s="13">
        <v>89156</v>
      </c>
      <c r="F7" s="13">
        <v>22115</v>
      </c>
      <c r="G7" s="13">
        <v>24335</v>
      </c>
      <c r="H7" s="13">
        <v>21516</v>
      </c>
      <c r="I7" s="13">
        <v>30834</v>
      </c>
      <c r="J7" s="13">
        <v>25725</v>
      </c>
      <c r="K7" s="13">
        <v>28232</v>
      </c>
      <c r="L7" s="13">
        <v>28090</v>
      </c>
      <c r="M7" s="35">
        <v>25640</v>
      </c>
      <c r="N7" s="80">
        <v>26831</v>
      </c>
      <c r="O7" s="80" t="str">
        <f>'[2]All Stats'!D39</f>
        <v>26 620</v>
      </c>
      <c r="P7" s="80">
        <v>25425</v>
      </c>
      <c r="Q7" s="80">
        <v>23222</v>
      </c>
      <c r="R7" s="80">
        <f>'[1]All Stats'!D39</f>
        <v>28503</v>
      </c>
      <c r="S7" s="80">
        <v>27448</v>
      </c>
      <c r="T7" s="80">
        <v>23647</v>
      </c>
      <c r="U7" s="69">
        <f>'All Stats'!D43</f>
        <v>25560</v>
      </c>
      <c r="V7" s="61">
        <f t="shared" si="0"/>
        <v>-82425</v>
      </c>
      <c r="W7" s="75">
        <f t="shared" si="1"/>
        <v>-0.76330045839699956</v>
      </c>
      <c r="X7" s="74">
        <f t="shared" si="2"/>
        <v>1913</v>
      </c>
      <c r="Y7" s="62">
        <f t="shared" si="3"/>
        <v>8.0898211189580072E-2</v>
      </c>
    </row>
    <row r="8" spans="1:25" x14ac:dyDescent="0.2">
      <c r="A8" s="7" t="s">
        <v>4</v>
      </c>
      <c r="B8" s="13">
        <v>27326</v>
      </c>
      <c r="C8" s="13">
        <v>27634</v>
      </c>
      <c r="D8" s="13">
        <v>27730</v>
      </c>
      <c r="E8" s="13">
        <v>21762</v>
      </c>
      <c r="F8" s="13">
        <v>32612</v>
      </c>
      <c r="G8" s="13">
        <v>31179</v>
      </c>
      <c r="H8" s="13">
        <v>30700</v>
      </c>
      <c r="I8" s="13">
        <v>26940</v>
      </c>
      <c r="J8" s="13">
        <v>35483</v>
      </c>
      <c r="K8" s="13">
        <v>28285</v>
      </c>
      <c r="L8" s="13">
        <v>33349</v>
      </c>
      <c r="M8" s="35">
        <v>31504</v>
      </c>
      <c r="N8" s="80">
        <v>16084</v>
      </c>
      <c r="O8" s="80" t="str">
        <f>'[2]All Stats'!J39</f>
        <v>21 764</v>
      </c>
      <c r="P8" s="80">
        <v>24067</v>
      </c>
      <c r="Q8" s="80">
        <v>21928</v>
      </c>
      <c r="R8" s="80">
        <f>'[1]All Stats'!J39</f>
        <v>20776</v>
      </c>
      <c r="S8" s="80">
        <v>21766</v>
      </c>
      <c r="T8" s="80">
        <v>17601</v>
      </c>
      <c r="U8" s="69">
        <f>'All Stats'!J43</f>
        <v>18651</v>
      </c>
      <c r="V8" s="61">
        <f t="shared" si="0"/>
        <v>-8675</v>
      </c>
      <c r="W8" s="75">
        <f t="shared" si="1"/>
        <v>-0.31746322184000586</v>
      </c>
      <c r="X8" s="74">
        <f t="shared" si="2"/>
        <v>1050</v>
      </c>
      <c r="Y8" s="62">
        <f t="shared" si="3"/>
        <v>5.9655701380603374E-2</v>
      </c>
    </row>
    <row r="9" spans="1:25" x14ac:dyDescent="0.2">
      <c r="A9" s="7" t="s">
        <v>5</v>
      </c>
      <c r="B9" s="13">
        <v>17674</v>
      </c>
      <c r="C9" s="13">
        <v>18561</v>
      </c>
      <c r="D9" s="13">
        <v>16677</v>
      </c>
      <c r="E9" s="13">
        <v>19271</v>
      </c>
      <c r="F9" s="13">
        <v>0</v>
      </c>
      <c r="G9" s="13">
        <v>15468</v>
      </c>
      <c r="H9" s="13">
        <v>10690</v>
      </c>
      <c r="I9" s="13">
        <v>16313</v>
      </c>
      <c r="J9" s="13">
        <v>5000</v>
      </c>
      <c r="K9" s="13">
        <v>6414</v>
      </c>
      <c r="L9" s="13">
        <v>6845</v>
      </c>
      <c r="M9" s="35">
        <v>8062</v>
      </c>
      <c r="N9" s="80">
        <v>8794</v>
      </c>
      <c r="O9" s="80" t="str">
        <f>'[2]All Stats'!I39</f>
        <v>7 352</v>
      </c>
      <c r="P9" s="80">
        <v>6530</v>
      </c>
      <c r="Q9" s="80">
        <v>6362</v>
      </c>
      <c r="R9" s="80">
        <f>'[1]All Stats'!I39</f>
        <v>6695</v>
      </c>
      <c r="S9" s="80">
        <v>6695</v>
      </c>
      <c r="T9" s="80">
        <v>5753</v>
      </c>
      <c r="U9" s="69">
        <f>'All Stats'!I43</f>
        <v>5516</v>
      </c>
      <c r="V9" s="61">
        <f t="shared" si="0"/>
        <v>-12158</v>
      </c>
      <c r="W9" s="75">
        <f t="shared" si="1"/>
        <v>-0.68790313454792351</v>
      </c>
      <c r="X9" s="74">
        <f t="shared" si="2"/>
        <v>-237</v>
      </c>
      <c r="Y9" s="62">
        <f t="shared" si="3"/>
        <v>-4.119589779245611E-2</v>
      </c>
    </row>
    <row r="10" spans="1:25" x14ac:dyDescent="0.2">
      <c r="A10" s="7" t="s">
        <v>7</v>
      </c>
      <c r="B10" s="13">
        <v>19961</v>
      </c>
      <c r="C10" s="13">
        <v>17495</v>
      </c>
      <c r="D10" s="13">
        <v>18021</v>
      </c>
      <c r="E10" s="13">
        <v>20154</v>
      </c>
      <c r="F10" s="13">
        <v>19248</v>
      </c>
      <c r="G10" s="13">
        <v>9788</v>
      </c>
      <c r="H10" s="13">
        <v>8901</v>
      </c>
      <c r="I10" s="13">
        <v>8972</v>
      </c>
      <c r="J10" s="13">
        <v>7835</v>
      </c>
      <c r="K10" s="13">
        <v>6874</v>
      </c>
      <c r="L10" s="13">
        <v>7380</v>
      </c>
      <c r="M10" s="35">
        <v>6962</v>
      </c>
      <c r="N10" s="80" t="str">
        <f>'[3]All Stats'!H39</f>
        <v>9 853</v>
      </c>
      <c r="O10" s="80" t="str">
        <f>'[2]All Stats'!H39</f>
        <v>9 496</v>
      </c>
      <c r="P10" s="80">
        <v>7836</v>
      </c>
      <c r="Q10" s="80">
        <v>7477</v>
      </c>
      <c r="R10" s="80">
        <f>'[1]All Stats'!H39</f>
        <v>7201</v>
      </c>
      <c r="S10" s="80">
        <v>5270</v>
      </c>
      <c r="T10" s="80">
        <v>7802</v>
      </c>
      <c r="U10" s="69">
        <f>'All Stats'!H43</f>
        <v>8076</v>
      </c>
      <c r="V10" s="61">
        <f t="shared" si="0"/>
        <v>-11885</v>
      </c>
      <c r="W10" s="75">
        <f t="shared" si="1"/>
        <v>-0.59541105155052354</v>
      </c>
      <c r="X10" s="74">
        <f t="shared" si="2"/>
        <v>274</v>
      </c>
      <c r="Y10" s="62">
        <f t="shared" si="3"/>
        <v>3.5119200205075619E-2</v>
      </c>
    </row>
    <row r="11" spans="1:25" x14ac:dyDescent="0.2">
      <c r="A11" s="7" t="s">
        <v>8</v>
      </c>
      <c r="B11" s="13">
        <v>28745</v>
      </c>
      <c r="C11" s="13">
        <v>27500</v>
      </c>
      <c r="D11" s="13">
        <v>26350</v>
      </c>
      <c r="E11" s="13">
        <v>27000</v>
      </c>
      <c r="F11" s="13">
        <v>27000</v>
      </c>
      <c r="G11" s="13">
        <v>29500</v>
      </c>
      <c r="H11" s="13">
        <v>28820</v>
      </c>
      <c r="I11" s="13">
        <v>29500</v>
      </c>
      <c r="J11" s="13">
        <v>30400</v>
      </c>
      <c r="K11" s="13">
        <v>27100</v>
      </c>
      <c r="L11" s="13">
        <v>18869</v>
      </c>
      <c r="M11" s="35">
        <v>27519</v>
      </c>
      <c r="N11" s="80">
        <v>7494</v>
      </c>
      <c r="O11" s="80" t="str">
        <f>'[2]All Stats'!G39</f>
        <v>7 904</v>
      </c>
      <c r="P11" s="80">
        <v>7329</v>
      </c>
      <c r="Q11" s="80">
        <v>10538</v>
      </c>
      <c r="R11" s="80">
        <f>'[1]All Stats'!G39</f>
        <v>11636</v>
      </c>
      <c r="S11" s="80">
        <v>11793</v>
      </c>
      <c r="T11" s="80">
        <v>10658</v>
      </c>
      <c r="U11" s="69">
        <f>'All Stats'!G43</f>
        <v>10087</v>
      </c>
      <c r="V11" s="61">
        <f t="shared" si="0"/>
        <v>-18658</v>
      </c>
      <c r="W11" s="75">
        <f t="shared" si="1"/>
        <v>-0.6490867977039485</v>
      </c>
      <c r="X11" s="74">
        <f t="shared" si="2"/>
        <v>-571</v>
      </c>
      <c r="Y11" s="62">
        <f t="shared" si="3"/>
        <v>-5.3574779508350538E-2</v>
      </c>
    </row>
    <row r="12" spans="1:25" x14ac:dyDescent="0.2">
      <c r="A12" s="7" t="s">
        <v>9</v>
      </c>
      <c r="B12" s="13">
        <v>5129</v>
      </c>
      <c r="C12" s="13">
        <v>3818</v>
      </c>
      <c r="D12" s="13">
        <v>8871</v>
      </c>
      <c r="E12" s="13">
        <v>8776</v>
      </c>
      <c r="F12" s="13">
        <v>3600</v>
      </c>
      <c r="G12" s="13">
        <v>10321</v>
      </c>
      <c r="H12" s="13">
        <v>29376</v>
      </c>
      <c r="I12" s="13">
        <v>16222</v>
      </c>
      <c r="J12" s="13">
        <v>50856</v>
      </c>
      <c r="K12" s="13">
        <v>31820</v>
      </c>
      <c r="L12" s="13">
        <v>43653</v>
      </c>
      <c r="M12" s="35">
        <v>48957</v>
      </c>
      <c r="N12" s="158">
        <v>20624</v>
      </c>
      <c r="O12" s="80" t="str">
        <f>'[2]All Stats'!F39</f>
        <v>20 014</v>
      </c>
      <c r="P12" s="80">
        <v>26625</v>
      </c>
      <c r="Q12" s="80">
        <v>21618</v>
      </c>
      <c r="R12" s="80">
        <f>'[1]All Stats'!F39</f>
        <v>42764</v>
      </c>
      <c r="S12" s="80">
        <v>29258</v>
      </c>
      <c r="T12" s="80">
        <v>1910</v>
      </c>
      <c r="U12" s="69">
        <f>'All Stats'!F43</f>
        <v>1939</v>
      </c>
      <c r="V12" s="61">
        <f t="shared" si="0"/>
        <v>-3190</v>
      </c>
      <c r="W12" s="75">
        <f t="shared" si="1"/>
        <v>-0.62195359719243515</v>
      </c>
      <c r="X12" s="74">
        <f t="shared" si="2"/>
        <v>29</v>
      </c>
      <c r="Y12" s="62">
        <f t="shared" si="3"/>
        <v>1.5183246073298429E-2</v>
      </c>
    </row>
    <row r="13" spans="1:25" x14ac:dyDescent="0.2">
      <c r="A13" s="7" t="s">
        <v>10</v>
      </c>
      <c r="B13" s="13"/>
      <c r="C13" s="13"/>
      <c r="D13" s="3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35">
        <v>0</v>
      </c>
      <c r="N13" s="13">
        <f>'[3]All Stats'!K39</f>
        <v>199</v>
      </c>
      <c r="O13" s="80">
        <f>'[2]All Stats'!K39</f>
        <v>685</v>
      </c>
      <c r="P13" s="80">
        <v>738</v>
      </c>
      <c r="Q13" s="80">
        <v>624</v>
      </c>
      <c r="R13" s="80">
        <f>'[1]All Stats'!K39</f>
        <v>961</v>
      </c>
      <c r="S13" s="80">
        <v>951</v>
      </c>
      <c r="T13" s="80">
        <v>566</v>
      </c>
      <c r="U13" s="69">
        <f>'All Stats'!K43</f>
        <v>617</v>
      </c>
      <c r="V13" s="61">
        <f t="shared" si="0"/>
        <v>617</v>
      </c>
      <c r="W13" s="75">
        <v>0</v>
      </c>
      <c r="X13" s="74">
        <f t="shared" si="2"/>
        <v>51</v>
      </c>
      <c r="Y13" s="62">
        <f t="shared" si="3"/>
        <v>9.0106007067137811E-2</v>
      </c>
    </row>
    <row r="14" spans="1:25" ht="13.5" thickBot="1" x14ac:dyDescent="0.25">
      <c r="A14" s="16" t="s">
        <v>11</v>
      </c>
      <c r="B14" s="34">
        <v>54947</v>
      </c>
      <c r="C14" s="34">
        <v>54883</v>
      </c>
      <c r="D14" s="34">
        <v>53678</v>
      </c>
      <c r="E14" s="34">
        <v>51442</v>
      </c>
      <c r="F14" s="34">
        <v>53454</v>
      </c>
      <c r="G14" s="34">
        <v>0</v>
      </c>
      <c r="H14" s="34">
        <v>48893</v>
      </c>
      <c r="I14" s="34">
        <v>51096</v>
      </c>
      <c r="J14" s="34">
        <v>51772</v>
      </c>
      <c r="K14" s="34">
        <v>51016</v>
      </c>
      <c r="L14" s="34">
        <v>50149</v>
      </c>
      <c r="M14" s="18">
        <v>55771</v>
      </c>
      <c r="N14" s="159">
        <v>57964</v>
      </c>
      <c r="O14" s="159" t="str">
        <f>'[2]All Stats'!L39</f>
        <v>61 600</v>
      </c>
      <c r="P14" s="159">
        <v>15815</v>
      </c>
      <c r="Q14" s="159">
        <v>47869</v>
      </c>
      <c r="R14" s="159">
        <f>'[1]All Stats'!L39</f>
        <v>46696</v>
      </c>
      <c r="S14" s="159">
        <v>44894</v>
      </c>
      <c r="T14" s="159">
        <v>58664</v>
      </c>
      <c r="U14" s="60">
        <f>'All Stats'!L43</f>
        <v>47348</v>
      </c>
      <c r="V14" s="76">
        <f t="shared" si="0"/>
        <v>-7599</v>
      </c>
      <c r="W14" s="77">
        <f>V14/B14</f>
        <v>-0.13829690428958816</v>
      </c>
      <c r="X14" s="74">
        <f t="shared" si="2"/>
        <v>-11316</v>
      </c>
      <c r="Y14" s="78">
        <f t="shared" si="3"/>
        <v>-0.19289513159689076</v>
      </c>
    </row>
    <row r="15" spans="1:25" s="57" customFormat="1" ht="13.5" thickBot="1" x14ac:dyDescent="0.25">
      <c r="A15" s="85" t="s">
        <v>128</v>
      </c>
      <c r="B15" s="56">
        <v>373549</v>
      </c>
      <c r="C15" s="56">
        <v>366323</v>
      </c>
      <c r="D15" s="56">
        <v>368587</v>
      </c>
      <c r="E15" s="56">
        <v>358306</v>
      </c>
      <c r="F15" s="56">
        <v>279919</v>
      </c>
      <c r="G15" s="56">
        <v>238989</v>
      </c>
      <c r="H15" s="56">
        <v>299178</v>
      </c>
      <c r="I15" s="56">
        <v>286930</v>
      </c>
      <c r="J15" s="56">
        <v>315444</v>
      </c>
      <c r="K15" s="56">
        <v>284429</v>
      </c>
      <c r="L15" s="56">
        <v>290092</v>
      </c>
      <c r="M15" s="56">
        <v>304772</v>
      </c>
      <c r="N15" s="66">
        <f>SUM(N5:N14)</f>
        <v>244455</v>
      </c>
      <c r="O15" s="71" t="s">
        <v>151</v>
      </c>
      <c r="P15" s="71">
        <f>SUM(P5:P14)</f>
        <v>214660</v>
      </c>
      <c r="Q15" s="71">
        <v>292553</v>
      </c>
      <c r="R15" s="71">
        <f>SUM(R5:R14)</f>
        <v>307681</v>
      </c>
      <c r="S15" s="71">
        <f>SUM(S5:S14)</f>
        <v>256404</v>
      </c>
      <c r="T15" s="71">
        <f>SUM(T5:T14)</f>
        <v>239099</v>
      </c>
      <c r="U15" s="71">
        <f>SUM(U5:U14)</f>
        <v>196011</v>
      </c>
      <c r="V15" s="71">
        <f t="shared" si="0"/>
        <v>-177538</v>
      </c>
      <c r="W15" s="72">
        <f>V15/B15</f>
        <v>-0.47527365887741635</v>
      </c>
      <c r="X15" s="73">
        <f t="shared" si="2"/>
        <v>-43088</v>
      </c>
      <c r="Y15" s="67">
        <f t="shared" si="3"/>
        <v>-0.1802098712248901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5"/>
  <sheetViews>
    <sheetView workbookViewId="0">
      <selection activeCell="Y16" sqref="Y16"/>
    </sheetView>
  </sheetViews>
  <sheetFormatPr defaultRowHeight="12.75" x14ac:dyDescent="0.2"/>
  <cols>
    <col min="1" max="1" width="8.7109375" customWidth="1"/>
    <col min="2" max="4" width="7.7109375" customWidth="1"/>
    <col min="5" max="5" width="8" customWidth="1"/>
    <col min="6" max="21" width="7.7109375" customWidth="1"/>
    <col min="22" max="25" width="8.7109375" customWidth="1"/>
  </cols>
  <sheetData>
    <row r="1" spans="1:25" ht="57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9" t="s">
        <v>182</v>
      </c>
      <c r="W1" s="89" t="s">
        <v>188</v>
      </c>
      <c r="X1" s="89" t="s">
        <v>189</v>
      </c>
      <c r="Y1" s="171" t="s">
        <v>187</v>
      </c>
    </row>
    <row r="2" spans="1:25" ht="13.5" thickBot="1" x14ac:dyDescent="0.25">
      <c r="A2" s="239" t="s">
        <v>120</v>
      </c>
      <c r="B2" s="239"/>
      <c r="C2" s="23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172"/>
    </row>
    <row r="3" spans="1:25" ht="13.5" thickBot="1" x14ac:dyDescent="0.25">
      <c r="A3" s="242" t="s">
        <v>121</v>
      </c>
      <c r="B3" s="24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4"/>
      <c r="W3" s="24"/>
      <c r="X3" s="24"/>
      <c r="Y3" s="173"/>
    </row>
    <row r="4" spans="1:25" s="55" customFormat="1" ht="12.75" customHeight="1" x14ac:dyDescent="0.2">
      <c r="A4" s="95"/>
      <c r="B4" s="37" t="s">
        <v>135</v>
      </c>
      <c r="C4" s="37" t="s">
        <v>136</v>
      </c>
      <c r="D4" s="37" t="s">
        <v>137</v>
      </c>
      <c r="E4" s="37" t="s">
        <v>138</v>
      </c>
      <c r="F4" s="37" t="s">
        <v>139</v>
      </c>
      <c r="G4" s="37" t="s">
        <v>140</v>
      </c>
      <c r="H4" s="37" t="s">
        <v>141</v>
      </c>
      <c r="I4" s="37" t="s">
        <v>142</v>
      </c>
      <c r="J4" s="37" t="s">
        <v>143</v>
      </c>
      <c r="K4" s="37" t="s">
        <v>144</v>
      </c>
      <c r="L4" s="9" t="s">
        <v>145</v>
      </c>
      <c r="M4" s="9" t="s">
        <v>146</v>
      </c>
      <c r="N4" s="100" t="s">
        <v>147</v>
      </c>
      <c r="O4" s="100" t="s">
        <v>148</v>
      </c>
      <c r="P4" s="100" t="s">
        <v>149</v>
      </c>
      <c r="Q4" s="100" t="s">
        <v>150</v>
      </c>
      <c r="R4" s="100" t="s">
        <v>155</v>
      </c>
      <c r="S4" s="100" t="s">
        <v>160</v>
      </c>
      <c r="T4" s="100" t="s">
        <v>175</v>
      </c>
      <c r="U4" s="100" t="s">
        <v>181</v>
      </c>
      <c r="V4" s="25"/>
      <c r="W4" s="36"/>
      <c r="X4" s="36"/>
      <c r="Y4" s="36"/>
    </row>
    <row r="5" spans="1:25" s="55" customFormat="1" x14ac:dyDescent="0.2">
      <c r="A5" s="91" t="s">
        <v>1</v>
      </c>
      <c r="B5" s="35">
        <v>14120</v>
      </c>
      <c r="C5" s="35">
        <v>16022</v>
      </c>
      <c r="D5" s="35">
        <v>16149</v>
      </c>
      <c r="E5" s="35">
        <v>25313</v>
      </c>
      <c r="F5" s="35">
        <v>24574</v>
      </c>
      <c r="G5" s="35">
        <v>24815</v>
      </c>
      <c r="H5" s="35">
        <v>24392</v>
      </c>
      <c r="I5" s="35">
        <v>24090</v>
      </c>
      <c r="J5" s="35">
        <v>25332</v>
      </c>
      <c r="K5" s="35">
        <v>22660</v>
      </c>
      <c r="L5" s="14">
        <v>22040</v>
      </c>
      <c r="M5" s="14">
        <v>20967</v>
      </c>
      <c r="N5" s="59">
        <v>22879</v>
      </c>
      <c r="O5" s="59">
        <v>23226</v>
      </c>
      <c r="P5" s="59">
        <v>19811</v>
      </c>
      <c r="Q5" s="59">
        <v>17592</v>
      </c>
      <c r="R5" s="59">
        <f>'[4]All Stats'!C38</f>
        <v>16512</v>
      </c>
      <c r="S5" s="59">
        <v>17373</v>
      </c>
      <c r="T5" s="59">
        <v>9621</v>
      </c>
      <c r="U5" s="65">
        <f>'All Stats'!C42</f>
        <v>12360</v>
      </c>
      <c r="V5" s="61">
        <f t="shared" ref="V5:V15" si="0">U5-B5</f>
        <v>-1760</v>
      </c>
      <c r="W5" s="75">
        <f>V5/B5</f>
        <v>-0.12464589235127478</v>
      </c>
      <c r="X5" s="74">
        <f t="shared" ref="X5:X15" si="1">U5-T5</f>
        <v>2739</v>
      </c>
      <c r="Y5" s="62">
        <f t="shared" ref="Y5:Y15" si="2">X5/T5</f>
        <v>0.28468974119114437</v>
      </c>
    </row>
    <row r="6" spans="1:25" s="55" customFormat="1" x14ac:dyDescent="0.2">
      <c r="A6" s="91" t="s">
        <v>2</v>
      </c>
      <c r="B6" s="35">
        <v>29799</v>
      </c>
      <c r="C6" s="35">
        <v>27614</v>
      </c>
      <c r="D6" s="35">
        <v>25951</v>
      </c>
      <c r="E6" s="35">
        <v>23633</v>
      </c>
      <c r="F6" s="35">
        <v>22315</v>
      </c>
      <c r="G6" s="35">
        <v>22633</v>
      </c>
      <c r="H6" s="35">
        <v>23194</v>
      </c>
      <c r="I6" s="35">
        <v>21815</v>
      </c>
      <c r="J6" s="35">
        <v>19461</v>
      </c>
      <c r="K6" s="35">
        <v>19175</v>
      </c>
      <c r="L6" s="14">
        <v>18648</v>
      </c>
      <c r="M6" s="14">
        <v>17083</v>
      </c>
      <c r="N6" s="59">
        <v>17278</v>
      </c>
      <c r="O6" s="59">
        <v>14859</v>
      </c>
      <c r="P6" s="59">
        <v>15445</v>
      </c>
      <c r="Q6" s="59">
        <v>16108</v>
      </c>
      <c r="R6" s="59">
        <f>'[4]All Stats'!E38</f>
        <v>13940</v>
      </c>
      <c r="S6" s="59">
        <v>16070</v>
      </c>
      <c r="T6" s="59">
        <v>15542</v>
      </c>
      <c r="U6" s="65">
        <f>'All Stats'!E42</f>
        <v>13583</v>
      </c>
      <c r="V6" s="61">
        <f t="shared" si="0"/>
        <v>-16216</v>
      </c>
      <c r="W6" s="75">
        <f t="shared" ref="W6:W15" si="3">V6/B6</f>
        <v>-0.54417933487700931</v>
      </c>
      <c r="X6" s="74">
        <f t="shared" si="1"/>
        <v>-1959</v>
      </c>
      <c r="Y6" s="62">
        <f t="shared" si="2"/>
        <v>-0.12604555398275641</v>
      </c>
    </row>
    <row r="7" spans="1:25" s="55" customFormat="1" x14ac:dyDescent="0.2">
      <c r="A7" s="91" t="s">
        <v>3</v>
      </c>
      <c r="B7" s="35">
        <v>16595</v>
      </c>
      <c r="C7" s="35">
        <v>15121</v>
      </c>
      <c r="D7" s="35">
        <v>14488</v>
      </c>
      <c r="E7" s="35">
        <v>14078</v>
      </c>
      <c r="F7" s="35">
        <v>12401</v>
      </c>
      <c r="G7" s="35">
        <v>4117</v>
      </c>
      <c r="H7" s="35">
        <v>3966</v>
      </c>
      <c r="I7" s="35">
        <v>5333</v>
      </c>
      <c r="J7" s="35">
        <v>5544</v>
      </c>
      <c r="K7" s="35">
        <v>5959</v>
      </c>
      <c r="L7" s="14">
        <v>57615</v>
      </c>
      <c r="M7" s="14">
        <v>61405</v>
      </c>
      <c r="N7" s="59">
        <v>54467</v>
      </c>
      <c r="O7" s="59">
        <v>52586</v>
      </c>
      <c r="P7" s="59">
        <v>49015</v>
      </c>
      <c r="Q7" s="59">
        <v>47413</v>
      </c>
      <c r="R7" s="59">
        <f>'[4]All Stats'!D38</f>
        <v>28092</v>
      </c>
      <c r="S7" s="59">
        <v>29128</v>
      </c>
      <c r="T7" s="59">
        <v>27812</v>
      </c>
      <c r="U7" s="65">
        <f>'All Stats'!D42</f>
        <v>26766</v>
      </c>
      <c r="V7" s="61">
        <f t="shared" si="0"/>
        <v>10171</v>
      </c>
      <c r="W7" s="75">
        <f t="shared" si="3"/>
        <v>0.61289545043687854</v>
      </c>
      <c r="X7" s="74">
        <f t="shared" si="1"/>
        <v>-1046</v>
      </c>
      <c r="Y7" s="62">
        <f t="shared" si="2"/>
        <v>-3.7609664892852009E-2</v>
      </c>
    </row>
    <row r="8" spans="1:25" s="55" customFormat="1" x14ac:dyDescent="0.2">
      <c r="A8" s="91" t="s">
        <v>4</v>
      </c>
      <c r="B8" s="35">
        <v>9158</v>
      </c>
      <c r="C8" s="35">
        <v>9815</v>
      </c>
      <c r="D8" s="35">
        <v>9470</v>
      </c>
      <c r="E8" s="35">
        <v>9892</v>
      </c>
      <c r="F8" s="35">
        <v>9697</v>
      </c>
      <c r="G8" s="35">
        <v>9433</v>
      </c>
      <c r="H8" s="35">
        <v>8768</v>
      </c>
      <c r="I8" s="35">
        <v>8842</v>
      </c>
      <c r="J8" s="35">
        <v>8842</v>
      </c>
      <c r="K8" s="35">
        <v>8255</v>
      </c>
      <c r="L8" s="14">
        <v>6845</v>
      </c>
      <c r="M8" s="14">
        <v>6856</v>
      </c>
      <c r="N8" s="59">
        <v>6078</v>
      </c>
      <c r="O8" s="59">
        <v>7098</v>
      </c>
      <c r="P8" s="59">
        <v>6344</v>
      </c>
      <c r="Q8" s="59">
        <v>5986</v>
      </c>
      <c r="R8" s="59">
        <f>'[4]All Stats'!J38</f>
        <v>6669</v>
      </c>
      <c r="S8" s="59">
        <v>6008</v>
      </c>
      <c r="T8" s="59">
        <v>5100</v>
      </c>
      <c r="U8" s="65">
        <f>'All Stats'!J42</f>
        <v>5408</v>
      </c>
      <c r="V8" s="61">
        <f t="shared" si="0"/>
        <v>-3750</v>
      </c>
      <c r="W8" s="75">
        <f t="shared" si="3"/>
        <v>-0.40947805197641407</v>
      </c>
      <c r="X8" s="74">
        <f t="shared" si="1"/>
        <v>308</v>
      </c>
      <c r="Y8" s="62">
        <f t="shared" si="2"/>
        <v>6.03921568627451E-2</v>
      </c>
    </row>
    <row r="9" spans="1:25" s="55" customFormat="1" x14ac:dyDescent="0.2">
      <c r="A9" s="91" t="s">
        <v>5</v>
      </c>
      <c r="B9" s="35">
        <v>3802</v>
      </c>
      <c r="C9" s="35">
        <v>3551</v>
      </c>
      <c r="D9" s="35">
        <v>3499</v>
      </c>
      <c r="E9" s="35">
        <v>3687</v>
      </c>
      <c r="F9" s="35">
        <v>0</v>
      </c>
      <c r="G9" s="35">
        <v>4291</v>
      </c>
      <c r="H9" s="35">
        <v>3811</v>
      </c>
      <c r="I9" s="35">
        <v>3441</v>
      </c>
      <c r="J9" s="35">
        <v>2060</v>
      </c>
      <c r="K9" s="35">
        <v>1996</v>
      </c>
      <c r="L9" s="14">
        <v>2513</v>
      </c>
      <c r="M9" s="14">
        <v>2796</v>
      </c>
      <c r="N9" s="59">
        <v>3270</v>
      </c>
      <c r="O9" s="59">
        <v>3100</v>
      </c>
      <c r="P9" s="59">
        <v>2914</v>
      </c>
      <c r="Q9" s="59">
        <v>3012</v>
      </c>
      <c r="R9" s="59">
        <f>'[4]All Stats'!I38</f>
        <v>2857</v>
      </c>
      <c r="S9" s="59">
        <v>2857</v>
      </c>
      <c r="T9" s="59">
        <v>3300</v>
      </c>
      <c r="U9" s="65">
        <f>'All Stats'!I42</f>
        <v>2500</v>
      </c>
      <c r="V9" s="61">
        <f t="shared" si="0"/>
        <v>-1302</v>
      </c>
      <c r="W9" s="75">
        <f t="shared" si="3"/>
        <v>-0.34245134139926353</v>
      </c>
      <c r="X9" s="74">
        <f t="shared" si="1"/>
        <v>-800</v>
      </c>
      <c r="Y9" s="62">
        <f t="shared" si="2"/>
        <v>-0.24242424242424243</v>
      </c>
    </row>
    <row r="10" spans="1:25" s="55" customFormat="1" x14ac:dyDescent="0.2">
      <c r="A10" s="91" t="s">
        <v>7</v>
      </c>
      <c r="B10" s="35">
        <v>8662</v>
      </c>
      <c r="C10" s="35">
        <v>8997</v>
      </c>
      <c r="D10" s="35">
        <v>9566</v>
      </c>
      <c r="E10" s="35">
        <v>8260</v>
      </c>
      <c r="F10" s="35">
        <v>8676</v>
      </c>
      <c r="G10" s="35">
        <v>5536</v>
      </c>
      <c r="H10" s="35">
        <v>5917</v>
      </c>
      <c r="I10" s="35">
        <v>5384</v>
      </c>
      <c r="J10" s="35">
        <v>4265</v>
      </c>
      <c r="K10" s="35">
        <v>3657</v>
      </c>
      <c r="L10" s="14">
        <v>3429</v>
      </c>
      <c r="M10" s="14">
        <v>3562</v>
      </c>
      <c r="N10" s="59" t="str">
        <f>'[3]All Stats'!H38</f>
        <v>4 258</v>
      </c>
      <c r="O10" s="59">
        <v>3911</v>
      </c>
      <c r="P10" s="59">
        <v>3681</v>
      </c>
      <c r="Q10" s="59">
        <v>3513</v>
      </c>
      <c r="R10" s="59">
        <f>'[4]All Stats'!H38</f>
        <v>3388</v>
      </c>
      <c r="S10" s="59">
        <v>1697</v>
      </c>
      <c r="T10" s="59">
        <v>1836</v>
      </c>
      <c r="U10" s="65">
        <f>'All Stats'!H42</f>
        <v>2998</v>
      </c>
      <c r="V10" s="61">
        <f t="shared" si="0"/>
        <v>-5664</v>
      </c>
      <c r="W10" s="75">
        <f t="shared" si="3"/>
        <v>-0.65389055645347494</v>
      </c>
      <c r="X10" s="74">
        <f t="shared" si="1"/>
        <v>1162</v>
      </c>
      <c r="Y10" s="62">
        <f t="shared" si="2"/>
        <v>0.63289760348583879</v>
      </c>
    </row>
    <row r="11" spans="1:25" s="55" customFormat="1" x14ac:dyDescent="0.2">
      <c r="A11" s="91" t="s">
        <v>8</v>
      </c>
      <c r="B11" s="35">
        <v>10450</v>
      </c>
      <c r="C11" s="35">
        <v>10340</v>
      </c>
      <c r="D11" s="35">
        <v>10670</v>
      </c>
      <c r="E11" s="35">
        <v>10560</v>
      </c>
      <c r="F11" s="35">
        <v>10998</v>
      </c>
      <c r="G11" s="35">
        <v>10900</v>
      </c>
      <c r="H11" s="35">
        <v>10629</v>
      </c>
      <c r="I11" s="35">
        <v>10300</v>
      </c>
      <c r="J11" s="35">
        <v>9950</v>
      </c>
      <c r="K11" s="35">
        <v>9240</v>
      </c>
      <c r="L11" s="14">
        <v>7715</v>
      </c>
      <c r="M11" s="14">
        <v>7792</v>
      </c>
      <c r="N11" s="59">
        <v>4178</v>
      </c>
      <c r="O11" s="59">
        <v>3518</v>
      </c>
      <c r="P11" s="59">
        <v>2965</v>
      </c>
      <c r="Q11" s="59">
        <v>3269</v>
      </c>
      <c r="R11" s="59">
        <f>'[4]All Stats'!G38</f>
        <v>2879</v>
      </c>
      <c r="S11" s="59">
        <v>3493</v>
      </c>
      <c r="T11" s="59">
        <v>2717</v>
      </c>
      <c r="U11" s="65">
        <f>'All Stats'!G42</f>
        <v>2503</v>
      </c>
      <c r="V11" s="61">
        <f t="shared" si="0"/>
        <v>-7947</v>
      </c>
      <c r="W11" s="75">
        <f t="shared" si="3"/>
        <v>-0.76047846889952153</v>
      </c>
      <c r="X11" s="74">
        <f t="shared" si="1"/>
        <v>-214</v>
      </c>
      <c r="Y11" s="62">
        <f t="shared" si="2"/>
        <v>-7.8763341921236657E-2</v>
      </c>
    </row>
    <row r="12" spans="1:25" s="55" customFormat="1" x14ac:dyDescent="0.2">
      <c r="A12" s="91" t="s">
        <v>9</v>
      </c>
      <c r="B12" s="35">
        <v>608</v>
      </c>
      <c r="C12" s="35">
        <v>500</v>
      </c>
      <c r="D12" s="35">
        <v>539</v>
      </c>
      <c r="E12" s="35">
        <v>582</v>
      </c>
      <c r="F12" s="35">
        <v>610</v>
      </c>
      <c r="G12" s="35">
        <v>676</v>
      </c>
      <c r="H12" s="35">
        <v>843</v>
      </c>
      <c r="I12" s="35">
        <v>748</v>
      </c>
      <c r="J12" s="35">
        <v>804</v>
      </c>
      <c r="K12" s="35">
        <v>760</v>
      </c>
      <c r="L12" s="14">
        <v>1010</v>
      </c>
      <c r="M12" s="14">
        <v>907</v>
      </c>
      <c r="N12" s="157">
        <f>'[3]All Stats'!F38</f>
        <v>934</v>
      </c>
      <c r="O12" s="59">
        <f>'[2]All Stats'!F38</f>
        <v>925</v>
      </c>
      <c r="P12" s="59">
        <v>831</v>
      </c>
      <c r="Q12" s="59">
        <v>875</v>
      </c>
      <c r="R12" s="59">
        <f>'[4]All Stats'!F38</f>
        <v>816</v>
      </c>
      <c r="S12" s="59">
        <v>663</v>
      </c>
      <c r="T12" s="59">
        <v>930</v>
      </c>
      <c r="U12" s="65">
        <f>'All Stats'!F42</f>
        <v>778</v>
      </c>
      <c r="V12" s="61">
        <f t="shared" si="0"/>
        <v>170</v>
      </c>
      <c r="W12" s="75">
        <f t="shared" si="3"/>
        <v>0.27960526315789475</v>
      </c>
      <c r="X12" s="74">
        <f t="shared" si="1"/>
        <v>-152</v>
      </c>
      <c r="Y12" s="62">
        <f t="shared" si="2"/>
        <v>-0.16344086021505377</v>
      </c>
    </row>
    <row r="13" spans="1:25" s="55" customFormat="1" x14ac:dyDescent="0.2">
      <c r="A13" s="91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7">
        <f>'[3]All Stats'!K38</f>
        <v>45</v>
      </c>
      <c r="O13" s="59">
        <f>'[2]All Stats'!K38</f>
        <v>130</v>
      </c>
      <c r="P13" s="59">
        <v>170</v>
      </c>
      <c r="Q13" s="59">
        <v>111</v>
      </c>
      <c r="R13" s="59">
        <f>'[4]All Stats'!K38</f>
        <v>119</v>
      </c>
      <c r="S13" s="59">
        <v>135</v>
      </c>
      <c r="T13" s="59">
        <v>81</v>
      </c>
      <c r="U13" s="65">
        <f>'All Stats'!K42</f>
        <v>81</v>
      </c>
      <c r="V13" s="61">
        <f t="shared" si="0"/>
        <v>81</v>
      </c>
      <c r="W13" s="75" t="e">
        <f t="shared" si="3"/>
        <v>#DIV/0!</v>
      </c>
      <c r="X13" s="74">
        <f t="shared" si="1"/>
        <v>0</v>
      </c>
      <c r="Y13" s="62">
        <f t="shared" si="2"/>
        <v>0</v>
      </c>
    </row>
    <row r="14" spans="1:25" s="55" customFormat="1" ht="13.5" thickBot="1" x14ac:dyDescent="0.25">
      <c r="A14" s="91" t="s">
        <v>11</v>
      </c>
      <c r="B14" s="35">
        <v>18137</v>
      </c>
      <c r="C14" s="35">
        <v>17331</v>
      </c>
      <c r="D14" s="35">
        <v>17118</v>
      </c>
      <c r="E14" s="35">
        <v>18527</v>
      </c>
      <c r="F14" s="35">
        <v>19463</v>
      </c>
      <c r="G14" s="35">
        <v>0</v>
      </c>
      <c r="H14" s="35">
        <v>15256</v>
      </c>
      <c r="I14" s="35">
        <v>16724</v>
      </c>
      <c r="J14" s="35">
        <v>16630</v>
      </c>
      <c r="K14" s="35">
        <v>15178</v>
      </c>
      <c r="L14" s="15">
        <v>15801</v>
      </c>
      <c r="M14" s="15">
        <v>16619</v>
      </c>
      <c r="N14" s="59">
        <v>17019</v>
      </c>
      <c r="O14" s="59">
        <v>16294</v>
      </c>
      <c r="P14" s="59">
        <v>14623</v>
      </c>
      <c r="Q14" s="59">
        <v>13392</v>
      </c>
      <c r="R14" s="59">
        <f>'[4]All Stats'!L38</f>
        <v>11866</v>
      </c>
      <c r="S14" s="59">
        <v>11427</v>
      </c>
      <c r="T14" s="59">
        <v>12196</v>
      </c>
      <c r="U14" s="65">
        <f>'All Stats'!L42</f>
        <v>12837</v>
      </c>
      <c r="V14" s="61">
        <f t="shared" si="0"/>
        <v>-5300</v>
      </c>
      <c r="W14" s="75">
        <f t="shared" si="3"/>
        <v>-0.2922203230964327</v>
      </c>
      <c r="X14" s="74">
        <f t="shared" si="1"/>
        <v>641</v>
      </c>
      <c r="Y14" s="62">
        <f t="shared" si="2"/>
        <v>5.2558215808461789E-2</v>
      </c>
    </row>
    <row r="15" spans="1:25" s="57" customFormat="1" ht="13.5" thickBot="1" x14ac:dyDescent="0.25">
      <c r="A15" s="164" t="s">
        <v>128</v>
      </c>
      <c r="B15" s="56">
        <v>111331</v>
      </c>
      <c r="C15" s="56">
        <v>109291</v>
      </c>
      <c r="D15" s="56">
        <v>107450</v>
      </c>
      <c r="E15" s="56">
        <v>114532</v>
      </c>
      <c r="F15" s="56">
        <v>108734</v>
      </c>
      <c r="G15" s="56">
        <v>82401</v>
      </c>
      <c r="H15" s="56">
        <v>96776</v>
      </c>
      <c r="I15" s="56">
        <v>96677</v>
      </c>
      <c r="J15" s="56">
        <v>92888</v>
      </c>
      <c r="K15" s="56">
        <v>86880</v>
      </c>
      <c r="L15" s="170">
        <v>135616</v>
      </c>
      <c r="M15" s="170">
        <v>137987</v>
      </c>
      <c r="N15" s="167">
        <f>SUM(N5:N14)</f>
        <v>126148</v>
      </c>
      <c r="O15" s="167">
        <f>SUM(O5:O14)</f>
        <v>125647</v>
      </c>
      <c r="P15" s="167">
        <f>SUM(P4:P14)</f>
        <v>115799</v>
      </c>
      <c r="Q15" s="167">
        <v>111271</v>
      </c>
      <c r="R15" s="167">
        <f>SUM(R5:R14)</f>
        <v>87138</v>
      </c>
      <c r="S15" s="167">
        <f>SUM(S5:S14)</f>
        <v>88851</v>
      </c>
      <c r="T15" s="167">
        <f>SUM(T5:T14)</f>
        <v>79135</v>
      </c>
      <c r="U15" s="167">
        <f>SUM(U5:U14)</f>
        <v>79814</v>
      </c>
      <c r="V15" s="66">
        <f t="shared" si="0"/>
        <v>-31517</v>
      </c>
      <c r="W15" s="79">
        <f t="shared" si="3"/>
        <v>-0.28309275942908985</v>
      </c>
      <c r="X15" s="167">
        <f t="shared" si="1"/>
        <v>679</v>
      </c>
      <c r="Y15" s="67">
        <f t="shared" si="2"/>
        <v>8.5802742149491372E-3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5"/>
  <sheetViews>
    <sheetView workbookViewId="0">
      <selection activeCell="W17" sqref="W17"/>
    </sheetView>
  </sheetViews>
  <sheetFormatPr defaultRowHeight="12.75" x14ac:dyDescent="0.2"/>
  <cols>
    <col min="1" max="1" width="8.7109375" customWidth="1"/>
    <col min="2" max="21" width="7.7109375" customWidth="1"/>
    <col min="22" max="25" width="8.7109375" customWidth="1"/>
  </cols>
  <sheetData>
    <row r="1" spans="1:25" ht="58.5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89" t="s">
        <v>182</v>
      </c>
      <c r="W1" s="89" t="s">
        <v>183</v>
      </c>
      <c r="X1" s="89" t="s">
        <v>189</v>
      </c>
      <c r="Y1" s="171" t="s">
        <v>185</v>
      </c>
    </row>
    <row r="2" spans="1:25" ht="13.5" thickBot="1" x14ac:dyDescent="0.25">
      <c r="A2" s="239" t="s">
        <v>120</v>
      </c>
      <c r="B2" s="239"/>
      <c r="C2" s="239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29"/>
      <c r="W2" s="29"/>
      <c r="X2" s="29"/>
      <c r="Y2" s="30"/>
    </row>
    <row r="3" spans="1:25" ht="13.5" thickBot="1" x14ac:dyDescent="0.25">
      <c r="A3" s="241" t="s">
        <v>123</v>
      </c>
      <c r="B3" s="24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4"/>
      <c r="W3" s="24"/>
      <c r="X3" s="24"/>
      <c r="Y3" s="173"/>
    </row>
    <row r="4" spans="1:25" x14ac:dyDescent="0.2">
      <c r="A4" s="91"/>
      <c r="B4" s="8" t="s">
        <v>135</v>
      </c>
      <c r="C4" s="8" t="s">
        <v>136</v>
      </c>
      <c r="D4" s="8" t="s">
        <v>137</v>
      </c>
      <c r="E4" s="8" t="s">
        <v>138</v>
      </c>
      <c r="F4" s="8" t="s">
        <v>139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  <c r="L4" s="8" t="s">
        <v>145</v>
      </c>
      <c r="M4" s="8" t="s">
        <v>146</v>
      </c>
      <c r="N4" s="8" t="s">
        <v>147</v>
      </c>
      <c r="O4" s="8" t="s">
        <v>148</v>
      </c>
      <c r="P4" s="37" t="s">
        <v>149</v>
      </c>
      <c r="Q4" s="37" t="s">
        <v>150</v>
      </c>
      <c r="R4" s="37" t="s">
        <v>155</v>
      </c>
      <c r="S4" s="37" t="s">
        <v>160</v>
      </c>
      <c r="T4" s="37" t="s">
        <v>175</v>
      </c>
      <c r="U4" s="37" t="s">
        <v>181</v>
      </c>
      <c r="V4" s="102"/>
      <c r="W4" s="11"/>
      <c r="X4" s="11"/>
      <c r="Y4" s="12"/>
    </row>
    <row r="5" spans="1:25" x14ac:dyDescent="0.2">
      <c r="A5" s="91" t="s">
        <v>1</v>
      </c>
      <c r="B5" s="13">
        <v>41621</v>
      </c>
      <c r="C5" s="13">
        <v>46400</v>
      </c>
      <c r="D5" s="13">
        <v>49852</v>
      </c>
      <c r="E5" s="13">
        <v>70293</v>
      </c>
      <c r="F5" s="13">
        <v>73846</v>
      </c>
      <c r="G5" s="13">
        <v>72991</v>
      </c>
      <c r="H5" s="13">
        <v>115877</v>
      </c>
      <c r="I5" s="13">
        <v>147790</v>
      </c>
      <c r="J5" s="13">
        <v>134866</v>
      </c>
      <c r="K5" s="13">
        <v>142897</v>
      </c>
      <c r="L5" s="13">
        <v>116953</v>
      </c>
      <c r="M5" s="13">
        <v>103362</v>
      </c>
      <c r="N5" s="80">
        <v>75474</v>
      </c>
      <c r="O5" s="80">
        <v>70668</v>
      </c>
      <c r="P5" s="80">
        <v>66470</v>
      </c>
      <c r="Q5" s="80">
        <v>90243</v>
      </c>
      <c r="R5" s="80">
        <f>'[4]All Stats'!C40</f>
        <v>86324</v>
      </c>
      <c r="S5" s="80">
        <v>80642</v>
      </c>
      <c r="T5" s="80">
        <v>94453</v>
      </c>
      <c r="U5" s="69">
        <f>'All Stats'!C44</f>
        <v>82991</v>
      </c>
      <c r="V5" s="61">
        <f t="shared" ref="V5:V15" si="0">U5-B5</f>
        <v>41370</v>
      </c>
      <c r="W5" s="75">
        <f>V5/B5</f>
        <v>0.99396939045193533</v>
      </c>
      <c r="X5" s="74">
        <f t="shared" ref="X5:X15" si="1">U5-T5</f>
        <v>-11462</v>
      </c>
      <c r="Y5" s="62">
        <f t="shared" ref="Y5:Y15" si="2">X5/T5</f>
        <v>-0.12135135993562936</v>
      </c>
    </row>
    <row r="6" spans="1:25" x14ac:dyDescent="0.2">
      <c r="A6" s="91" t="s">
        <v>2</v>
      </c>
      <c r="B6" s="13">
        <v>0</v>
      </c>
      <c r="C6" s="13">
        <v>58577</v>
      </c>
      <c r="D6" s="13">
        <v>59287</v>
      </c>
      <c r="E6" s="13">
        <v>50536</v>
      </c>
      <c r="F6" s="13">
        <v>47578</v>
      </c>
      <c r="G6" s="13">
        <v>47042</v>
      </c>
      <c r="H6" s="13">
        <v>54431</v>
      </c>
      <c r="I6" s="13">
        <v>55319</v>
      </c>
      <c r="J6" s="13">
        <v>53621</v>
      </c>
      <c r="K6" s="13">
        <v>47016</v>
      </c>
      <c r="L6" s="13">
        <v>18148</v>
      </c>
      <c r="M6" s="13">
        <v>17732</v>
      </c>
      <c r="N6" s="80">
        <v>17595</v>
      </c>
      <c r="O6" s="80">
        <v>15259</v>
      </c>
      <c r="P6" s="80">
        <v>15980</v>
      </c>
      <c r="Q6" s="80">
        <v>13232</v>
      </c>
      <c r="R6" s="80">
        <f>'[4]All Stats'!E40</f>
        <v>13656</v>
      </c>
      <c r="S6" s="80">
        <v>13945</v>
      </c>
      <c r="T6" s="80">
        <v>9117</v>
      </c>
      <c r="U6" s="69">
        <f>'All Stats'!E44</f>
        <v>8930</v>
      </c>
      <c r="V6" s="61">
        <f t="shared" si="0"/>
        <v>8930</v>
      </c>
      <c r="W6" s="75">
        <f>V6/C6</f>
        <v>0.15244891339604283</v>
      </c>
      <c r="X6" s="74">
        <f t="shared" si="1"/>
        <v>-187</v>
      </c>
      <c r="Y6" s="62">
        <f t="shared" si="2"/>
        <v>-2.0511133048151803E-2</v>
      </c>
    </row>
    <row r="7" spans="1:25" x14ac:dyDescent="0.2">
      <c r="A7" s="91" t="s">
        <v>3</v>
      </c>
      <c r="B7" s="13">
        <v>7984</v>
      </c>
      <c r="C7" s="13">
        <v>9099</v>
      </c>
      <c r="D7" s="13">
        <v>7739</v>
      </c>
      <c r="E7" s="13">
        <v>10429</v>
      </c>
      <c r="F7" s="13">
        <v>10752</v>
      </c>
      <c r="G7" s="13">
        <v>10803</v>
      </c>
      <c r="H7" s="13">
        <v>11688</v>
      </c>
      <c r="I7" s="13">
        <v>13000</v>
      </c>
      <c r="J7" s="13">
        <v>9788</v>
      </c>
      <c r="K7" s="13">
        <v>9400</v>
      </c>
      <c r="L7" s="13">
        <v>9554</v>
      </c>
      <c r="M7" s="13">
        <v>10928</v>
      </c>
      <c r="N7" s="80">
        <v>10805</v>
      </c>
      <c r="O7" s="80">
        <v>11389</v>
      </c>
      <c r="P7" s="80">
        <v>11597</v>
      </c>
      <c r="Q7" s="80">
        <v>12538</v>
      </c>
      <c r="R7" s="80">
        <f>'[4]All Stats'!D40</f>
        <v>14308</v>
      </c>
      <c r="S7" s="80">
        <v>14040</v>
      </c>
      <c r="T7" s="80">
        <v>13629</v>
      </c>
      <c r="U7" s="69">
        <f>'All Stats'!D44</f>
        <v>13741</v>
      </c>
      <c r="V7" s="61">
        <f t="shared" si="0"/>
        <v>5757</v>
      </c>
      <c r="W7" s="75">
        <f t="shared" ref="W7:W15" si="3">V7/B7</f>
        <v>0.72106713426853708</v>
      </c>
      <c r="X7" s="74">
        <f t="shared" si="1"/>
        <v>112</v>
      </c>
      <c r="Y7" s="62">
        <f t="shared" si="2"/>
        <v>8.2177709296353367E-3</v>
      </c>
    </row>
    <row r="8" spans="1:25" x14ac:dyDescent="0.2">
      <c r="A8" s="91" t="s">
        <v>4</v>
      </c>
      <c r="B8" s="13">
        <v>10251</v>
      </c>
      <c r="C8" s="13">
        <v>21292</v>
      </c>
      <c r="D8" s="13">
        <v>4400</v>
      </c>
      <c r="E8" s="13">
        <v>16101</v>
      </c>
      <c r="F8" s="13">
        <v>20502</v>
      </c>
      <c r="G8" s="13">
        <v>3953</v>
      </c>
      <c r="H8" s="13">
        <v>2891</v>
      </c>
      <c r="I8" s="13">
        <v>21447</v>
      </c>
      <c r="J8" s="13">
        <v>21447</v>
      </c>
      <c r="K8" s="13">
        <v>22782</v>
      </c>
      <c r="L8" s="13">
        <v>19324</v>
      </c>
      <c r="M8" s="13">
        <v>20893</v>
      </c>
      <c r="N8" s="80">
        <v>16026</v>
      </c>
      <c r="O8" s="80">
        <v>24246</v>
      </c>
      <c r="P8" s="80">
        <v>20209</v>
      </c>
      <c r="Q8" s="80">
        <v>19535</v>
      </c>
      <c r="R8" s="80">
        <f>'[4]All Stats'!J40</f>
        <v>20547</v>
      </c>
      <c r="S8" s="80">
        <v>18226</v>
      </c>
      <c r="T8" s="80">
        <v>15992</v>
      </c>
      <c r="U8" s="69">
        <f>'All Stats'!J44</f>
        <v>17711</v>
      </c>
      <c r="V8" s="61">
        <f t="shared" si="0"/>
        <v>7460</v>
      </c>
      <c r="W8" s="75">
        <f t="shared" si="3"/>
        <v>0.72773387962150038</v>
      </c>
      <c r="X8" s="74">
        <f t="shared" si="1"/>
        <v>1719</v>
      </c>
      <c r="Y8" s="62">
        <f t="shared" si="2"/>
        <v>0.1074912456228114</v>
      </c>
    </row>
    <row r="9" spans="1:25" x14ac:dyDescent="0.2">
      <c r="A9" s="91" t="s">
        <v>5</v>
      </c>
      <c r="B9" s="13">
        <v>14209</v>
      </c>
      <c r="C9" s="13">
        <v>15123</v>
      </c>
      <c r="D9" s="13">
        <v>15768</v>
      </c>
      <c r="E9" s="13">
        <v>5306</v>
      </c>
      <c r="F9" s="13">
        <v>0</v>
      </c>
      <c r="G9" s="13">
        <v>6690</v>
      </c>
      <c r="H9" s="13">
        <v>7077</v>
      </c>
      <c r="I9" s="13">
        <v>0</v>
      </c>
      <c r="J9" s="13">
        <v>4800</v>
      </c>
      <c r="K9" s="13">
        <v>1645</v>
      </c>
      <c r="L9" s="13">
        <v>1542</v>
      </c>
      <c r="M9" s="13">
        <v>1478</v>
      </c>
      <c r="N9" s="80">
        <v>4150</v>
      </c>
      <c r="O9" s="80">
        <v>4756</v>
      </c>
      <c r="P9" s="80">
        <v>5420</v>
      </c>
      <c r="Q9" s="80">
        <v>5514</v>
      </c>
      <c r="R9" s="80">
        <f>'[4]All Stats'!I40</f>
        <v>5716</v>
      </c>
      <c r="S9" s="80">
        <v>5828</v>
      </c>
      <c r="T9" s="80">
        <v>5356</v>
      </c>
      <c r="U9" s="69">
        <f>'All Stats'!I44</f>
        <v>2516</v>
      </c>
      <c r="V9" s="61">
        <f t="shared" si="0"/>
        <v>-11693</v>
      </c>
      <c r="W9" s="75">
        <f t="shared" si="3"/>
        <v>-0.82292912942501228</v>
      </c>
      <c r="X9" s="74">
        <f t="shared" si="1"/>
        <v>-2840</v>
      </c>
      <c r="Y9" s="62">
        <f t="shared" si="2"/>
        <v>-0.53024645257654968</v>
      </c>
    </row>
    <row r="10" spans="1:25" x14ac:dyDescent="0.2">
      <c r="A10" s="91" t="s">
        <v>7</v>
      </c>
      <c r="B10" s="13">
        <v>8665</v>
      </c>
      <c r="C10" s="13">
        <v>9948</v>
      </c>
      <c r="D10" s="13">
        <v>10743</v>
      </c>
      <c r="E10" s="13">
        <v>11391</v>
      </c>
      <c r="F10" s="13">
        <v>12104</v>
      </c>
      <c r="G10" s="13">
        <v>12720</v>
      </c>
      <c r="H10" s="13">
        <v>10734</v>
      </c>
      <c r="I10" s="13">
        <v>9635</v>
      </c>
      <c r="J10" s="13">
        <v>7435</v>
      </c>
      <c r="K10" s="13">
        <v>7197</v>
      </c>
      <c r="L10" s="13">
        <v>8863</v>
      </c>
      <c r="M10" s="13">
        <v>6540</v>
      </c>
      <c r="N10" s="80" t="str">
        <f>'[3]All Stats'!H40</f>
        <v>7 269</v>
      </c>
      <c r="O10" s="80">
        <v>7226</v>
      </c>
      <c r="P10" s="80">
        <v>7135</v>
      </c>
      <c r="Q10" s="80">
        <v>6681</v>
      </c>
      <c r="R10" s="80">
        <f>'[4]All Stats'!H40</f>
        <v>6125</v>
      </c>
      <c r="S10" s="80">
        <v>6027</v>
      </c>
      <c r="T10" s="80">
        <v>5974</v>
      </c>
      <c r="U10" s="69">
        <f>'All Stats'!H44</f>
        <v>5830</v>
      </c>
      <c r="V10" s="61">
        <f t="shared" si="0"/>
        <v>-2835</v>
      </c>
      <c r="W10" s="75">
        <f t="shared" si="3"/>
        <v>-0.32717830351990768</v>
      </c>
      <c r="X10" s="74">
        <f t="shared" si="1"/>
        <v>-144</v>
      </c>
      <c r="Y10" s="62">
        <f t="shared" si="2"/>
        <v>-2.4104452628054905E-2</v>
      </c>
    </row>
    <row r="11" spans="1:25" x14ac:dyDescent="0.2">
      <c r="A11" s="91" t="s">
        <v>8</v>
      </c>
      <c r="B11" s="13">
        <v>1900</v>
      </c>
      <c r="C11" s="13">
        <v>1870</v>
      </c>
      <c r="D11" s="13">
        <v>2556</v>
      </c>
      <c r="E11" s="13">
        <v>3068</v>
      </c>
      <c r="F11" s="13">
        <v>3630</v>
      </c>
      <c r="G11" s="13">
        <v>4500</v>
      </c>
      <c r="H11" s="13">
        <v>2664</v>
      </c>
      <c r="I11" s="13">
        <v>2721</v>
      </c>
      <c r="J11" s="13">
        <v>2790</v>
      </c>
      <c r="K11" s="13">
        <v>2640</v>
      </c>
      <c r="L11" s="13">
        <v>2822</v>
      </c>
      <c r="M11" s="13">
        <v>2894</v>
      </c>
      <c r="N11" s="80">
        <v>4151</v>
      </c>
      <c r="O11" s="80">
        <v>6185</v>
      </c>
      <c r="P11" s="80">
        <v>1509</v>
      </c>
      <c r="Q11" s="80">
        <v>2502</v>
      </c>
      <c r="R11" s="80">
        <f>'[4]All Stats'!G40</f>
        <v>2316</v>
      </c>
      <c r="S11" s="80">
        <v>67041</v>
      </c>
      <c r="T11" s="80">
        <v>71147</v>
      </c>
      <c r="U11" s="69">
        <f>'All Stats'!G44</f>
        <v>73411</v>
      </c>
      <c r="V11" s="61">
        <f t="shared" si="0"/>
        <v>71511</v>
      </c>
      <c r="W11" s="75">
        <f t="shared" si="3"/>
        <v>37.637368421052635</v>
      </c>
      <c r="X11" s="74">
        <f t="shared" si="1"/>
        <v>2264</v>
      </c>
      <c r="Y11" s="62">
        <f t="shared" si="2"/>
        <v>3.1821440116940984E-2</v>
      </c>
    </row>
    <row r="12" spans="1:25" x14ac:dyDescent="0.2">
      <c r="A12" s="91" t="s">
        <v>9</v>
      </c>
      <c r="B12" s="13">
        <v>98</v>
      </c>
      <c r="C12" s="13">
        <v>103</v>
      </c>
      <c r="D12" s="13">
        <v>87</v>
      </c>
      <c r="E12" s="13">
        <v>689</v>
      </c>
      <c r="F12" s="13">
        <v>453</v>
      </c>
      <c r="G12" s="13">
        <v>119</v>
      </c>
      <c r="H12" s="13">
        <v>333</v>
      </c>
      <c r="I12" s="13">
        <v>426</v>
      </c>
      <c r="J12" s="13">
        <v>441</v>
      </c>
      <c r="K12" s="13">
        <v>452</v>
      </c>
      <c r="L12" s="13">
        <v>665</v>
      </c>
      <c r="M12" s="13">
        <v>633</v>
      </c>
      <c r="N12" s="80">
        <v>706</v>
      </c>
      <c r="O12" s="80">
        <f>'[2]All Stats'!F40</f>
        <v>665</v>
      </c>
      <c r="P12" s="80">
        <v>667</v>
      </c>
      <c r="Q12" s="80">
        <v>668</v>
      </c>
      <c r="R12" s="80">
        <f>'[4]All Stats'!F40</f>
        <v>701</v>
      </c>
      <c r="S12" s="80">
        <v>518</v>
      </c>
      <c r="T12" s="80">
        <v>524</v>
      </c>
      <c r="U12" s="69">
        <f>'All Stats'!F44</f>
        <v>547</v>
      </c>
      <c r="V12" s="61">
        <f t="shared" si="0"/>
        <v>449</v>
      </c>
      <c r="W12" s="75">
        <f t="shared" si="3"/>
        <v>4.5816326530612246</v>
      </c>
      <c r="X12" s="74">
        <f t="shared" si="1"/>
        <v>23</v>
      </c>
      <c r="Y12" s="62">
        <f t="shared" si="2"/>
        <v>4.3893129770992363E-2</v>
      </c>
    </row>
    <row r="13" spans="1:25" x14ac:dyDescent="0.2">
      <c r="A13" s="91" t="s">
        <v>10</v>
      </c>
      <c r="B13" s="13"/>
      <c r="C13" s="13"/>
      <c r="D13" s="13"/>
      <c r="E13" s="13"/>
      <c r="F13" s="13"/>
      <c r="G13" s="13"/>
      <c r="H13" s="13"/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80">
        <v>0</v>
      </c>
      <c r="O13" s="80">
        <f>'[2]All Stats'!K40</f>
        <v>160</v>
      </c>
      <c r="P13" s="80">
        <v>171</v>
      </c>
      <c r="Q13" s="80">
        <v>160</v>
      </c>
      <c r="R13" s="80">
        <f>'[4]All Stats'!K40</f>
        <v>159</v>
      </c>
      <c r="S13" s="80">
        <v>169</v>
      </c>
      <c r="T13" s="80">
        <v>121</v>
      </c>
      <c r="U13" s="69">
        <f>'All Stats'!K44</f>
        <v>106</v>
      </c>
      <c r="V13" s="61">
        <f t="shared" si="0"/>
        <v>106</v>
      </c>
      <c r="W13" s="75">
        <v>0</v>
      </c>
      <c r="X13" s="74">
        <f t="shared" si="1"/>
        <v>-15</v>
      </c>
      <c r="Y13" s="62">
        <f t="shared" si="2"/>
        <v>-0.12396694214876033</v>
      </c>
    </row>
    <row r="14" spans="1:25" ht="13.5" thickBot="1" x14ac:dyDescent="0.25">
      <c r="A14" s="103" t="s">
        <v>11</v>
      </c>
      <c r="B14" s="34">
        <v>4647</v>
      </c>
      <c r="C14" s="34">
        <v>4675</v>
      </c>
      <c r="D14" s="34">
        <v>5420</v>
      </c>
      <c r="E14" s="34">
        <v>7542</v>
      </c>
      <c r="F14" s="34">
        <v>16824</v>
      </c>
      <c r="G14" s="34">
        <v>0</v>
      </c>
      <c r="H14" s="34">
        <v>30953</v>
      </c>
      <c r="I14" s="34">
        <v>30701</v>
      </c>
      <c r="J14" s="34">
        <v>32117</v>
      </c>
      <c r="K14" s="34">
        <v>30551</v>
      </c>
      <c r="L14" s="34">
        <v>9547</v>
      </c>
      <c r="M14" s="34">
        <v>11249</v>
      </c>
      <c r="N14" s="80">
        <v>12114</v>
      </c>
      <c r="O14" s="80" t="str">
        <f>'[2]All Stats'!L40</f>
        <v>15 978</v>
      </c>
      <c r="P14" s="80">
        <v>14375</v>
      </c>
      <c r="Q14" s="80">
        <v>14152</v>
      </c>
      <c r="R14" s="80">
        <f>'[4]All Stats'!L40</f>
        <v>13022</v>
      </c>
      <c r="S14" s="80">
        <v>12703</v>
      </c>
      <c r="T14" s="80">
        <v>11390</v>
      </c>
      <c r="U14" s="69">
        <f>'All Stats'!L44</f>
        <v>12135</v>
      </c>
      <c r="V14" s="61">
        <f t="shared" si="0"/>
        <v>7488</v>
      </c>
      <c r="W14" s="75">
        <f t="shared" si="3"/>
        <v>1.6113621691413815</v>
      </c>
      <c r="X14" s="74">
        <f t="shared" si="1"/>
        <v>745</v>
      </c>
      <c r="Y14" s="62">
        <f t="shared" si="2"/>
        <v>6.5408252853380158E-2</v>
      </c>
    </row>
    <row r="15" spans="1:25" ht="13.5" thickBot="1" x14ac:dyDescent="0.25">
      <c r="A15" s="164" t="s">
        <v>128</v>
      </c>
      <c r="B15" s="165">
        <v>89375</v>
      </c>
      <c r="C15" s="165">
        <v>167087</v>
      </c>
      <c r="D15" s="165">
        <v>155852</v>
      </c>
      <c r="E15" s="165">
        <v>175355</v>
      </c>
      <c r="F15" s="165">
        <v>185689</v>
      </c>
      <c r="G15" s="165">
        <v>158818</v>
      </c>
      <c r="H15" s="165">
        <v>236648</v>
      </c>
      <c r="I15" s="165">
        <v>281039</v>
      </c>
      <c r="J15" s="165">
        <v>267305</v>
      </c>
      <c r="K15" s="165">
        <v>264580</v>
      </c>
      <c r="L15" s="165">
        <v>187418</v>
      </c>
      <c r="M15" s="165">
        <v>175709</v>
      </c>
      <c r="N15" s="66">
        <f>SUM(N5:N14)</f>
        <v>141021</v>
      </c>
      <c r="O15" s="66">
        <f>SUM(O5:O14)</f>
        <v>140554</v>
      </c>
      <c r="P15" s="66">
        <f>SUM(P5:P14)</f>
        <v>143533</v>
      </c>
      <c r="Q15" s="66">
        <v>165225</v>
      </c>
      <c r="R15" s="66">
        <f>SUM(R5:R14)</f>
        <v>162874</v>
      </c>
      <c r="S15" s="66">
        <f>SUM(S5:S14)</f>
        <v>219139</v>
      </c>
      <c r="T15" s="66">
        <f>SUM(T5:T14)</f>
        <v>227703</v>
      </c>
      <c r="U15" s="66">
        <f>SUM(U5:U14)</f>
        <v>217918</v>
      </c>
      <c r="V15" s="66">
        <f t="shared" si="0"/>
        <v>128543</v>
      </c>
      <c r="W15" s="79">
        <f t="shared" si="3"/>
        <v>1.4382433566433566</v>
      </c>
      <c r="X15" s="167">
        <f t="shared" si="1"/>
        <v>-9785</v>
      </c>
      <c r="Y15" s="67">
        <f t="shared" si="2"/>
        <v>-4.2972644190019456E-2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7"/>
  <sheetViews>
    <sheetView zoomScaleNormal="100" workbookViewId="0">
      <selection activeCell="R29" sqref="R29"/>
    </sheetView>
  </sheetViews>
  <sheetFormatPr defaultRowHeight="12.75" x14ac:dyDescent="0.2"/>
  <cols>
    <col min="1" max="1" width="8.7109375" customWidth="1"/>
    <col min="2" max="21" width="7.7109375" customWidth="1"/>
    <col min="22" max="25" width="8.7109375" customWidth="1"/>
  </cols>
  <sheetData>
    <row r="1" spans="1:25" ht="53.25" customHeight="1" thickBot="1" x14ac:dyDescent="0.25">
      <c r="A1" s="4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  <c r="N1" s="28"/>
      <c r="O1" s="28"/>
      <c r="P1" s="28"/>
      <c r="Q1" s="28"/>
      <c r="R1" s="28"/>
      <c r="S1" s="28"/>
      <c r="T1" s="28"/>
      <c r="U1" s="28"/>
      <c r="V1" s="63" t="s">
        <v>182</v>
      </c>
      <c r="W1" s="63" t="s">
        <v>183</v>
      </c>
      <c r="X1" s="63" t="s">
        <v>189</v>
      </c>
      <c r="Y1" s="64" t="s">
        <v>185</v>
      </c>
    </row>
    <row r="2" spans="1:25" ht="13.5" thickBot="1" x14ac:dyDescent="0.25">
      <c r="A2" s="2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29"/>
      <c r="Y2" s="30"/>
    </row>
    <row r="3" spans="1:25" x14ac:dyDescent="0.2">
      <c r="A3" s="7"/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  <c r="L3" s="8" t="s">
        <v>145</v>
      </c>
      <c r="M3" s="8" t="s">
        <v>146</v>
      </c>
      <c r="N3" s="8" t="s">
        <v>147</v>
      </c>
      <c r="O3" s="37" t="s">
        <v>148</v>
      </c>
      <c r="P3" s="37" t="s">
        <v>149</v>
      </c>
      <c r="Q3" s="37" t="s">
        <v>150</v>
      </c>
      <c r="R3" s="37" t="s">
        <v>155</v>
      </c>
      <c r="S3" s="37" t="s">
        <v>160</v>
      </c>
      <c r="T3" s="37" t="s">
        <v>175</v>
      </c>
      <c r="U3" s="37" t="s">
        <v>181</v>
      </c>
      <c r="V3" s="10"/>
      <c r="W3" s="11"/>
      <c r="X3" s="11"/>
      <c r="Y3" s="12"/>
    </row>
    <row r="4" spans="1:25" x14ac:dyDescent="0.2">
      <c r="A4" s="7" t="s">
        <v>1</v>
      </c>
      <c r="B4" s="143">
        <v>371</v>
      </c>
      <c r="C4" s="143">
        <v>344</v>
      </c>
      <c r="D4" s="143">
        <v>336</v>
      </c>
      <c r="E4" s="143">
        <v>315</v>
      </c>
      <c r="F4" s="143">
        <v>335</v>
      </c>
      <c r="G4" s="143">
        <v>325</v>
      </c>
      <c r="H4" s="143">
        <v>368</v>
      </c>
      <c r="I4" s="143">
        <v>419</v>
      </c>
      <c r="J4" s="143">
        <v>421.5</v>
      </c>
      <c r="K4" s="143">
        <v>447</v>
      </c>
      <c r="L4" s="143">
        <v>402</v>
      </c>
      <c r="M4" s="143">
        <v>397</v>
      </c>
      <c r="N4" s="143">
        <f>'[3]All Stats'!C65</f>
        <v>441.24</v>
      </c>
      <c r="O4" s="143">
        <f>'[2]All Stats'!C65</f>
        <v>429.55</v>
      </c>
      <c r="P4" s="143">
        <v>430.1</v>
      </c>
      <c r="Q4" s="143">
        <v>430.1</v>
      </c>
      <c r="R4" s="144">
        <f>'[4]All Stats'!C65</f>
        <v>412</v>
      </c>
      <c r="S4" s="144">
        <v>389.7</v>
      </c>
      <c r="T4" s="144">
        <v>402.8</v>
      </c>
      <c r="U4" s="144">
        <f>'All Stats'!C69</f>
        <v>389.8</v>
      </c>
      <c r="V4" s="81">
        <f t="shared" ref="V4:V14" si="0">U4-B4</f>
        <v>18.800000000000011</v>
      </c>
      <c r="W4" s="75">
        <f t="shared" ref="W4:W12" si="1">V4/B4</f>
        <v>5.0673854447439381E-2</v>
      </c>
      <c r="X4" s="82">
        <f t="shared" ref="X4:X14" si="2">U4-T4</f>
        <v>-13</v>
      </c>
      <c r="Y4" s="62">
        <f t="shared" ref="Y4:Y14" si="3">X4/T4</f>
        <v>-3.2274081429990067E-2</v>
      </c>
    </row>
    <row r="5" spans="1:25" x14ac:dyDescent="0.2">
      <c r="A5" s="7" t="s">
        <v>2</v>
      </c>
      <c r="B5" s="143">
        <v>42</v>
      </c>
      <c r="C5" s="143">
        <v>43</v>
      </c>
      <c r="D5" s="143">
        <v>43</v>
      </c>
      <c r="E5" s="143">
        <v>43</v>
      </c>
      <c r="F5" s="143">
        <v>69</v>
      </c>
      <c r="G5" s="143">
        <v>57</v>
      </c>
      <c r="H5" s="143">
        <v>55.1</v>
      </c>
      <c r="I5" s="143">
        <v>51</v>
      </c>
      <c r="J5" s="143">
        <v>52.7</v>
      </c>
      <c r="K5" s="143">
        <v>53</v>
      </c>
      <c r="L5" s="143">
        <v>58.7</v>
      </c>
      <c r="M5" s="143">
        <v>60</v>
      </c>
      <c r="N5" s="143">
        <f>'[3]All Stats'!E65</f>
        <v>76</v>
      </c>
      <c r="O5" s="143">
        <f>'[2]All Stats'!E65</f>
        <v>75</v>
      </c>
      <c r="P5" s="143">
        <v>70.400000000000006</v>
      </c>
      <c r="Q5" s="143">
        <v>66.099999999999994</v>
      </c>
      <c r="R5" s="144">
        <f>'[4]All Stats'!E65</f>
        <v>57.2</v>
      </c>
      <c r="S5" s="144">
        <v>59.2</v>
      </c>
      <c r="T5" s="144">
        <v>48.6</v>
      </c>
      <c r="U5" s="144">
        <f>'All Stats'!E69</f>
        <v>45.4</v>
      </c>
      <c r="V5" s="81">
        <f t="shared" si="0"/>
        <v>3.3999999999999986</v>
      </c>
      <c r="W5" s="75">
        <f t="shared" si="1"/>
        <v>8.0952380952380915E-2</v>
      </c>
      <c r="X5" s="82">
        <f t="shared" si="2"/>
        <v>-3.2000000000000028</v>
      </c>
      <c r="Y5" s="62">
        <f t="shared" si="3"/>
        <v>-6.5843621399177016E-2</v>
      </c>
    </row>
    <row r="6" spans="1:25" x14ac:dyDescent="0.2">
      <c r="A6" s="7" t="s">
        <v>3</v>
      </c>
      <c r="B6" s="143">
        <v>88</v>
      </c>
      <c r="C6" s="143">
        <v>95</v>
      </c>
      <c r="D6" s="143">
        <v>99</v>
      </c>
      <c r="E6" s="143">
        <v>105</v>
      </c>
      <c r="F6" s="143">
        <v>105</v>
      </c>
      <c r="G6" s="143">
        <v>105</v>
      </c>
      <c r="H6" s="143" t="s">
        <v>124</v>
      </c>
      <c r="I6" s="143">
        <v>54</v>
      </c>
      <c r="J6" s="143">
        <v>54.7</v>
      </c>
      <c r="K6" s="143">
        <v>55.8</v>
      </c>
      <c r="L6" s="143">
        <v>60.4</v>
      </c>
      <c r="M6" s="143">
        <v>61.9</v>
      </c>
      <c r="N6" s="143">
        <f>'[3]All Stats'!D65</f>
        <v>61.28</v>
      </c>
      <c r="O6" s="143">
        <f>'[2]All Stats'!D65</f>
        <v>66.31</v>
      </c>
      <c r="P6" s="143">
        <v>66.3</v>
      </c>
      <c r="Q6" s="143">
        <v>66.3</v>
      </c>
      <c r="R6" s="144">
        <f>'[4]All Stats'!D65</f>
        <v>69.17</v>
      </c>
      <c r="S6" s="144">
        <v>65.2</v>
      </c>
      <c r="T6" s="144">
        <v>62.9</v>
      </c>
      <c r="U6" s="144">
        <f>'All Stats'!D69</f>
        <v>60.66</v>
      </c>
      <c r="V6" s="81">
        <f t="shared" si="0"/>
        <v>-27.340000000000003</v>
      </c>
      <c r="W6" s="75">
        <f t="shared" si="1"/>
        <v>-0.31068181818181823</v>
      </c>
      <c r="X6" s="82">
        <f t="shared" si="2"/>
        <v>-2.240000000000002</v>
      </c>
      <c r="Y6" s="62">
        <f t="shared" si="3"/>
        <v>-3.561208267090623E-2</v>
      </c>
    </row>
    <row r="7" spans="1:25" x14ac:dyDescent="0.2">
      <c r="A7" s="7" t="s">
        <v>4</v>
      </c>
      <c r="B7" s="143">
        <v>58</v>
      </c>
      <c r="C7" s="143">
        <v>61</v>
      </c>
      <c r="D7" s="143">
        <v>53</v>
      </c>
      <c r="E7" s="143">
        <v>40</v>
      </c>
      <c r="F7" s="143">
        <v>52</v>
      </c>
      <c r="G7" s="143">
        <v>34</v>
      </c>
      <c r="H7" s="143">
        <v>34</v>
      </c>
      <c r="I7" s="143">
        <v>42</v>
      </c>
      <c r="J7" s="143">
        <v>41</v>
      </c>
      <c r="K7" s="143">
        <v>51</v>
      </c>
      <c r="L7" s="143">
        <v>46</v>
      </c>
      <c r="M7" s="143">
        <v>47</v>
      </c>
      <c r="N7" s="143">
        <f>'[3]All Stats'!J65</f>
        <v>57</v>
      </c>
      <c r="O7" s="143">
        <f>'[2]All Stats'!J65</f>
        <v>59</v>
      </c>
      <c r="P7" s="143">
        <v>61</v>
      </c>
      <c r="Q7" s="143">
        <v>74</v>
      </c>
      <c r="R7" s="144">
        <f>'[4]All Stats'!J65</f>
        <v>76</v>
      </c>
      <c r="S7" s="144">
        <v>71</v>
      </c>
      <c r="T7" s="144">
        <v>85</v>
      </c>
      <c r="U7" s="144">
        <f>'All Stats'!J69</f>
        <v>85.84</v>
      </c>
      <c r="V7" s="81">
        <f t="shared" si="0"/>
        <v>27.840000000000003</v>
      </c>
      <c r="W7" s="75">
        <f t="shared" si="1"/>
        <v>0.48000000000000004</v>
      </c>
      <c r="X7" s="82">
        <f t="shared" si="2"/>
        <v>0.84000000000000341</v>
      </c>
      <c r="Y7" s="62">
        <f t="shared" si="3"/>
        <v>9.8823529411765105E-3</v>
      </c>
    </row>
    <row r="8" spans="1:25" x14ac:dyDescent="0.2">
      <c r="A8" s="7" t="s">
        <v>5</v>
      </c>
      <c r="B8" s="143">
        <v>24</v>
      </c>
      <c r="C8" s="143">
        <v>21</v>
      </c>
      <c r="D8" s="143">
        <v>23</v>
      </c>
      <c r="E8" s="143">
        <v>28</v>
      </c>
      <c r="F8" s="143">
        <v>0</v>
      </c>
      <c r="G8" s="143">
        <v>33</v>
      </c>
      <c r="H8" s="143">
        <v>35.799999999999997</v>
      </c>
      <c r="I8" s="143">
        <v>41.9</v>
      </c>
      <c r="J8" s="143">
        <v>36.700000000000003</v>
      </c>
      <c r="K8" s="143">
        <v>42.6</v>
      </c>
      <c r="L8" s="143">
        <v>41.3</v>
      </c>
      <c r="M8" s="143">
        <v>40.799999999999997</v>
      </c>
      <c r="N8" s="143">
        <f>'[3]All Stats'!I65</f>
        <v>27.1</v>
      </c>
      <c r="O8" s="143">
        <f>'[2]All Stats'!I65</f>
        <v>27.1</v>
      </c>
      <c r="P8" s="143">
        <v>27.6</v>
      </c>
      <c r="Q8" s="143">
        <v>23.8</v>
      </c>
      <c r="R8" s="144">
        <f>'[4]All Stats'!I65</f>
        <v>25.3</v>
      </c>
      <c r="S8" s="144">
        <v>22.8</v>
      </c>
      <c r="T8" s="144">
        <v>23.7</v>
      </c>
      <c r="U8" s="144">
        <f>'All Stats'!I69</f>
        <v>22.08</v>
      </c>
      <c r="V8" s="81">
        <f t="shared" si="0"/>
        <v>-1.9200000000000017</v>
      </c>
      <c r="W8" s="75">
        <f t="shared" si="1"/>
        <v>-8.0000000000000071E-2</v>
      </c>
      <c r="X8" s="82">
        <f t="shared" si="2"/>
        <v>-1.620000000000001</v>
      </c>
      <c r="Y8" s="62">
        <f t="shared" si="3"/>
        <v>-6.8354430379746881E-2</v>
      </c>
    </row>
    <row r="9" spans="1:25" x14ac:dyDescent="0.2">
      <c r="A9" s="7" t="s">
        <v>7</v>
      </c>
      <c r="B9" s="143">
        <v>15</v>
      </c>
      <c r="C9" s="143">
        <v>16</v>
      </c>
      <c r="D9" s="143">
        <v>16</v>
      </c>
      <c r="E9" s="143">
        <v>16</v>
      </c>
      <c r="F9" s="143">
        <v>16</v>
      </c>
      <c r="G9" s="143">
        <v>16</v>
      </c>
      <c r="H9" s="143">
        <v>16.5</v>
      </c>
      <c r="I9" s="143">
        <v>18.899999999999999</v>
      </c>
      <c r="J9" s="143">
        <v>20</v>
      </c>
      <c r="K9" s="143">
        <v>20</v>
      </c>
      <c r="L9" s="143">
        <v>10</v>
      </c>
      <c r="M9" s="143">
        <v>10</v>
      </c>
      <c r="N9" s="143">
        <f>'[3]All Stats'!H65</f>
        <v>22</v>
      </c>
      <c r="O9" s="143">
        <f>'[2]All Stats'!H65</f>
        <v>22</v>
      </c>
      <c r="P9" s="143">
        <v>21.7</v>
      </c>
      <c r="Q9" s="143">
        <v>20.7</v>
      </c>
      <c r="R9" s="144">
        <f>'[4]All Stats'!H65</f>
        <v>21.2</v>
      </c>
      <c r="S9" s="144">
        <v>20.2</v>
      </c>
      <c r="T9" s="144">
        <v>21.2</v>
      </c>
      <c r="U9" s="144">
        <f>'All Stats'!H69</f>
        <v>20.52</v>
      </c>
      <c r="V9" s="81">
        <f t="shared" si="0"/>
        <v>5.52</v>
      </c>
      <c r="W9" s="75">
        <f t="shared" si="1"/>
        <v>0.36799999999999999</v>
      </c>
      <c r="X9" s="82">
        <f t="shared" si="2"/>
        <v>-0.67999999999999972</v>
      </c>
      <c r="Y9" s="62">
        <f t="shared" si="3"/>
        <v>-3.2075471698113193E-2</v>
      </c>
    </row>
    <row r="10" spans="1:25" x14ac:dyDescent="0.2">
      <c r="A10" s="7" t="s">
        <v>8</v>
      </c>
      <c r="B10" s="143">
        <v>25</v>
      </c>
      <c r="C10" s="143">
        <v>25</v>
      </c>
      <c r="D10" s="143">
        <v>25</v>
      </c>
      <c r="E10" s="143">
        <v>25</v>
      </c>
      <c r="F10" s="143">
        <v>25</v>
      </c>
      <c r="G10" s="143">
        <v>25</v>
      </c>
      <c r="H10" s="143">
        <v>25</v>
      </c>
      <c r="I10" s="143">
        <v>25</v>
      </c>
      <c r="J10" s="143">
        <v>25</v>
      </c>
      <c r="K10" s="143">
        <v>25</v>
      </c>
      <c r="L10" s="143">
        <v>25</v>
      </c>
      <c r="M10" s="143">
        <v>25</v>
      </c>
      <c r="N10" s="143">
        <f>'[3]All Stats'!G65</f>
        <v>25</v>
      </c>
      <c r="O10" s="143">
        <f>'[2]All Stats'!G65</f>
        <v>30.6</v>
      </c>
      <c r="P10" s="143">
        <v>32.6</v>
      </c>
      <c r="Q10" s="143">
        <v>30.6</v>
      </c>
      <c r="R10" s="144">
        <f>'[4]All Stats'!G65</f>
        <v>30.6</v>
      </c>
      <c r="S10" s="144">
        <v>30.6</v>
      </c>
      <c r="T10" s="144">
        <v>30.6</v>
      </c>
      <c r="U10" s="144">
        <f>'All Stats'!G69</f>
        <v>30.6</v>
      </c>
      <c r="V10" s="81">
        <f t="shared" si="0"/>
        <v>5.6000000000000014</v>
      </c>
      <c r="W10" s="75">
        <f t="shared" si="1"/>
        <v>0.22400000000000006</v>
      </c>
      <c r="X10" s="82">
        <f t="shared" si="2"/>
        <v>0</v>
      </c>
      <c r="Y10" s="62">
        <f t="shared" si="3"/>
        <v>0</v>
      </c>
    </row>
    <row r="11" spans="1:25" x14ac:dyDescent="0.2">
      <c r="A11" s="7" t="s">
        <v>9</v>
      </c>
      <c r="B11" s="143">
        <v>9</v>
      </c>
      <c r="C11" s="143">
        <v>9</v>
      </c>
      <c r="D11" s="143">
        <v>9</v>
      </c>
      <c r="E11" s="143">
        <v>9</v>
      </c>
      <c r="F11" s="143">
        <v>13</v>
      </c>
      <c r="G11" s="143">
        <v>13</v>
      </c>
      <c r="H11" s="143">
        <v>13</v>
      </c>
      <c r="I11" s="143">
        <v>14</v>
      </c>
      <c r="J11" s="143">
        <v>17</v>
      </c>
      <c r="K11" s="143">
        <v>20</v>
      </c>
      <c r="L11" s="143">
        <v>19</v>
      </c>
      <c r="M11" s="143">
        <v>20</v>
      </c>
      <c r="N11" s="143">
        <f>'[3]All Stats'!F65</f>
        <v>13</v>
      </c>
      <c r="O11" s="143">
        <f>'[2]All Stats'!F65</f>
        <v>11</v>
      </c>
      <c r="P11" s="143">
        <v>9</v>
      </c>
      <c r="Q11" s="143">
        <v>8.5</v>
      </c>
      <c r="R11" s="144">
        <f>'[4]All Stats'!F65</f>
        <v>8.5</v>
      </c>
      <c r="S11" s="144">
        <v>9.5</v>
      </c>
      <c r="T11" s="144">
        <v>8.5</v>
      </c>
      <c r="U11" s="144">
        <f>'All Stats'!F69</f>
        <v>8</v>
      </c>
      <c r="V11" s="81">
        <f t="shared" si="0"/>
        <v>-1</v>
      </c>
      <c r="W11" s="75">
        <f t="shared" si="1"/>
        <v>-0.1111111111111111</v>
      </c>
      <c r="X11" s="82">
        <f t="shared" si="2"/>
        <v>-0.5</v>
      </c>
      <c r="Y11" s="62">
        <f t="shared" si="3"/>
        <v>-5.8823529411764705E-2</v>
      </c>
    </row>
    <row r="12" spans="1:25" x14ac:dyDescent="0.2">
      <c r="A12" s="7" t="s">
        <v>10</v>
      </c>
      <c r="B12" s="143"/>
      <c r="C12" s="143"/>
      <c r="D12" s="143"/>
      <c r="E12" s="143"/>
      <c r="F12" s="143"/>
      <c r="G12" s="143"/>
      <c r="H12" s="143"/>
      <c r="I12" s="143">
        <v>2</v>
      </c>
      <c r="J12" s="143">
        <v>5</v>
      </c>
      <c r="K12" s="143">
        <v>6</v>
      </c>
      <c r="L12" s="143">
        <v>6</v>
      </c>
      <c r="M12" s="143">
        <v>6</v>
      </c>
      <c r="N12" s="143">
        <f>'[3]All Stats'!K65</f>
        <v>7</v>
      </c>
      <c r="O12" s="143">
        <f>'[2]All Stats'!K65</f>
        <v>5</v>
      </c>
      <c r="P12" s="143">
        <v>5</v>
      </c>
      <c r="Q12" s="143">
        <v>5</v>
      </c>
      <c r="R12" s="144">
        <f>'[4]All Stats'!K65</f>
        <v>5</v>
      </c>
      <c r="S12" s="144">
        <v>5</v>
      </c>
      <c r="T12" s="144">
        <v>2</v>
      </c>
      <c r="U12" s="144">
        <f>'All Stats'!K69</f>
        <v>2</v>
      </c>
      <c r="V12" s="81">
        <f t="shared" si="0"/>
        <v>2</v>
      </c>
      <c r="W12" s="75" t="e">
        <f t="shared" si="1"/>
        <v>#DIV/0!</v>
      </c>
      <c r="X12" s="82">
        <f t="shared" si="2"/>
        <v>0</v>
      </c>
      <c r="Y12" s="62">
        <f t="shared" si="3"/>
        <v>0</v>
      </c>
    </row>
    <row r="13" spans="1:25" ht="13.5" thickBot="1" x14ac:dyDescent="0.25">
      <c r="A13" s="16" t="s">
        <v>11</v>
      </c>
      <c r="B13" s="145">
        <v>73.5</v>
      </c>
      <c r="C13" s="145">
        <v>71.8</v>
      </c>
      <c r="D13" s="145">
        <v>69.7</v>
      </c>
      <c r="E13" s="145">
        <v>68.5</v>
      </c>
      <c r="F13" s="145">
        <v>70</v>
      </c>
      <c r="G13" s="145">
        <v>0</v>
      </c>
      <c r="H13" s="145">
        <v>96</v>
      </c>
      <c r="I13" s="145">
        <v>107</v>
      </c>
      <c r="J13" s="145">
        <v>112</v>
      </c>
      <c r="K13" s="145">
        <v>117</v>
      </c>
      <c r="L13" s="145">
        <v>100</v>
      </c>
      <c r="M13" s="145">
        <v>109</v>
      </c>
      <c r="N13" s="145">
        <f>'[3]All Stats'!L65</f>
        <v>147</v>
      </c>
      <c r="O13" s="143">
        <f>'[2]All Stats'!L65</f>
        <v>138</v>
      </c>
      <c r="P13" s="143">
        <v>110</v>
      </c>
      <c r="Q13" s="143">
        <v>140</v>
      </c>
      <c r="R13" s="144">
        <f>'[4]All Stats'!L65</f>
        <v>120</v>
      </c>
      <c r="S13" s="144">
        <v>110</v>
      </c>
      <c r="T13" s="144">
        <v>111.9</v>
      </c>
      <c r="U13" s="144">
        <f>'All Stats'!L69</f>
        <v>105.2</v>
      </c>
      <c r="V13" s="81">
        <f t="shared" si="0"/>
        <v>31.700000000000003</v>
      </c>
      <c r="W13" s="75">
        <f>V13/B13</f>
        <v>0.43129251700680277</v>
      </c>
      <c r="X13" s="82">
        <f t="shared" si="2"/>
        <v>-6.7000000000000028</v>
      </c>
      <c r="Y13" s="62">
        <f t="shared" si="3"/>
        <v>-5.9874888293118878E-2</v>
      </c>
    </row>
    <row r="14" spans="1:25" ht="13.5" thickBot="1" x14ac:dyDescent="0.25">
      <c r="A14" s="85" t="s">
        <v>128</v>
      </c>
      <c r="B14" s="17">
        <v>705.5</v>
      </c>
      <c r="C14" s="17">
        <v>685.8</v>
      </c>
      <c r="D14" s="17">
        <v>673.7</v>
      </c>
      <c r="E14" s="17">
        <v>649.5</v>
      </c>
      <c r="F14" s="17">
        <v>685</v>
      </c>
      <c r="G14" s="17">
        <v>608</v>
      </c>
      <c r="H14" s="17">
        <v>643.4</v>
      </c>
      <c r="I14" s="17">
        <v>774.8</v>
      </c>
      <c r="J14" s="17">
        <v>785.6</v>
      </c>
      <c r="K14" s="17">
        <v>837.4</v>
      </c>
      <c r="L14" s="146">
        <f>SUM(L4:L13)</f>
        <v>768.4</v>
      </c>
      <c r="M14" s="17">
        <v>776.7</v>
      </c>
      <c r="N14" s="17">
        <f>SUM(N4:N13)</f>
        <v>876.62</v>
      </c>
      <c r="O14" s="163">
        <f>SUM(O4:O13)</f>
        <v>863.56000000000006</v>
      </c>
      <c r="P14" s="163">
        <f>SUM(P4:P13)</f>
        <v>833.7</v>
      </c>
      <c r="Q14" s="163">
        <v>865.1</v>
      </c>
      <c r="R14" s="163">
        <f>SUM(R4:R13)</f>
        <v>824.97</v>
      </c>
      <c r="S14" s="163">
        <f>SUM(S4:S13)</f>
        <v>783.2</v>
      </c>
      <c r="T14" s="163">
        <f>SUM(T4:T13)</f>
        <v>797.20000000000016</v>
      </c>
      <c r="U14" s="163">
        <f>SUM(U4:U13)</f>
        <v>770.10000000000014</v>
      </c>
      <c r="V14" s="83">
        <f t="shared" si="0"/>
        <v>64.600000000000136</v>
      </c>
      <c r="W14" s="79">
        <f>V14/B14</f>
        <v>9.1566265060241153E-2</v>
      </c>
      <c r="X14" s="84">
        <f t="shared" si="2"/>
        <v>-27.100000000000023</v>
      </c>
      <c r="Y14" s="67">
        <f t="shared" si="3"/>
        <v>-3.3993978926241869E-2</v>
      </c>
    </row>
    <row r="17" spans="16:20" x14ac:dyDescent="0.2">
      <c r="P17" s="189"/>
      <c r="Q17" s="189"/>
      <c r="R17" s="189"/>
      <c r="S17" s="189"/>
      <c r="T17" s="189"/>
    </row>
  </sheetData>
  <phoneticPr fontId="13" type="noConversion"/>
  <pageMargins left="0.15748031496062992" right="0.15748031496062992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6"/>
  <sheetViews>
    <sheetView workbookViewId="0">
      <selection activeCell="Q27" sqref="Q27"/>
    </sheetView>
  </sheetViews>
  <sheetFormatPr defaultRowHeight="12.75" x14ac:dyDescent="0.2"/>
  <cols>
    <col min="1" max="16" width="8.7109375" customWidth="1"/>
    <col min="17" max="17" width="10.42578125" customWidth="1"/>
    <col min="18" max="18" width="8.7109375" customWidth="1"/>
  </cols>
  <sheetData>
    <row r="1" spans="1:18" ht="54" customHeight="1" x14ac:dyDescent="0.2">
      <c r="A1" s="134"/>
      <c r="B1" s="120"/>
      <c r="C1" s="120"/>
      <c r="D1" s="120"/>
      <c r="E1" s="120"/>
      <c r="F1" s="120"/>
      <c r="G1" s="120"/>
      <c r="H1" s="120"/>
      <c r="I1" s="135"/>
      <c r="J1" s="135"/>
      <c r="K1" s="135"/>
      <c r="L1" s="135"/>
      <c r="M1" s="135"/>
      <c r="N1" s="135"/>
      <c r="O1" s="243" t="s">
        <v>171</v>
      </c>
      <c r="P1" s="243" t="s">
        <v>172</v>
      </c>
      <c r="Q1" s="243" t="s">
        <v>170</v>
      </c>
      <c r="R1" s="243" t="s">
        <v>169</v>
      </c>
    </row>
    <row r="2" spans="1:18" x14ac:dyDescent="0.2">
      <c r="A2" s="136" t="s">
        <v>125</v>
      </c>
      <c r="B2" s="123"/>
      <c r="C2" s="123"/>
      <c r="D2" s="123"/>
      <c r="E2" s="123"/>
      <c r="F2" s="137"/>
      <c r="G2" s="123"/>
      <c r="H2" s="123"/>
      <c r="I2" s="138"/>
      <c r="J2" s="138"/>
      <c r="K2" s="138"/>
      <c r="L2" s="138"/>
      <c r="M2" s="138"/>
      <c r="N2" s="138"/>
      <c r="O2" s="244"/>
      <c r="P2" s="244"/>
      <c r="Q2" s="244"/>
      <c r="R2" s="244"/>
    </row>
    <row r="3" spans="1:18" x14ac:dyDescent="0.2">
      <c r="A3" s="126" t="s">
        <v>132</v>
      </c>
      <c r="B3" s="127"/>
      <c r="C3" s="127"/>
      <c r="D3" s="127"/>
      <c r="E3" s="127"/>
      <c r="F3" s="128"/>
      <c r="G3" s="127"/>
      <c r="H3" s="127"/>
      <c r="I3" s="139"/>
      <c r="J3" s="139"/>
      <c r="K3" s="139"/>
      <c r="L3" s="139"/>
      <c r="M3" s="139"/>
      <c r="N3" s="139"/>
      <c r="O3" s="244"/>
      <c r="P3" s="244"/>
      <c r="Q3" s="244"/>
      <c r="R3" s="244"/>
    </row>
    <row r="4" spans="1:18" x14ac:dyDescent="0.2">
      <c r="A4" s="114"/>
      <c r="B4" s="105" t="s">
        <v>140</v>
      </c>
      <c r="C4" s="105" t="s">
        <v>141</v>
      </c>
      <c r="D4" s="105" t="s">
        <v>142</v>
      </c>
      <c r="E4" s="105" t="s">
        <v>143</v>
      </c>
      <c r="F4" s="105" t="s">
        <v>144</v>
      </c>
      <c r="G4" s="105" t="s">
        <v>145</v>
      </c>
      <c r="H4" s="105" t="s">
        <v>146</v>
      </c>
      <c r="I4" s="133" t="s">
        <v>147</v>
      </c>
      <c r="J4" s="133" t="s">
        <v>148</v>
      </c>
      <c r="K4" s="133" t="s">
        <v>149</v>
      </c>
      <c r="L4" s="133" t="s">
        <v>150</v>
      </c>
      <c r="M4" s="133" t="s">
        <v>155</v>
      </c>
      <c r="N4" s="133" t="s">
        <v>160</v>
      </c>
      <c r="O4" s="244"/>
      <c r="P4" s="244"/>
      <c r="Q4" s="244"/>
      <c r="R4" s="244"/>
    </row>
    <row r="5" spans="1:18" x14ac:dyDescent="0.2">
      <c r="A5" s="107" t="s">
        <v>1</v>
      </c>
      <c r="B5" s="106">
        <v>2897900</v>
      </c>
      <c r="C5" s="106">
        <v>38600000</v>
      </c>
      <c r="D5" s="106">
        <v>59382836</v>
      </c>
      <c r="E5" s="106">
        <v>92678966</v>
      </c>
      <c r="F5" s="106">
        <v>105751748</v>
      </c>
      <c r="G5" s="106">
        <v>0</v>
      </c>
      <c r="H5" s="106">
        <v>0</v>
      </c>
      <c r="I5" s="106">
        <v>0</v>
      </c>
      <c r="J5" s="108">
        <v>0</v>
      </c>
      <c r="K5" s="108">
        <v>0</v>
      </c>
      <c r="L5" s="108"/>
      <c r="M5" s="108"/>
      <c r="N5" s="108"/>
      <c r="O5" s="106"/>
      <c r="P5" s="106"/>
      <c r="Q5" s="110"/>
      <c r="R5" s="111"/>
    </row>
    <row r="6" spans="1:18" x14ac:dyDescent="0.2">
      <c r="A6" s="107" t="s">
        <v>2</v>
      </c>
      <c r="B6" s="106">
        <v>627600</v>
      </c>
      <c r="C6" s="106">
        <v>10322161</v>
      </c>
      <c r="D6" s="106">
        <v>15015873</v>
      </c>
      <c r="E6" s="106">
        <v>7168286</v>
      </c>
      <c r="F6" s="106">
        <v>7494500</v>
      </c>
      <c r="G6" s="106">
        <v>0</v>
      </c>
      <c r="H6" s="106">
        <v>0</v>
      </c>
      <c r="I6" s="106">
        <v>0</v>
      </c>
      <c r="J6" s="108">
        <v>0</v>
      </c>
      <c r="K6" s="108">
        <v>3945612</v>
      </c>
      <c r="L6" s="108"/>
      <c r="M6" s="108"/>
      <c r="N6" s="108"/>
      <c r="O6" s="106"/>
      <c r="P6" s="106"/>
      <c r="Q6" s="110"/>
      <c r="R6" s="111"/>
    </row>
    <row r="7" spans="1:18" x14ac:dyDescent="0.2">
      <c r="A7" s="107" t="s">
        <v>3</v>
      </c>
      <c r="B7" s="106">
        <v>473704</v>
      </c>
      <c r="C7" s="106">
        <v>596334</v>
      </c>
      <c r="D7" s="106">
        <v>0</v>
      </c>
      <c r="E7" s="106">
        <v>14300105</v>
      </c>
      <c r="F7" s="106">
        <v>18131817</v>
      </c>
      <c r="G7" s="106">
        <v>23516200</v>
      </c>
      <c r="H7" s="106">
        <v>21827453</v>
      </c>
      <c r="I7" s="108">
        <f>'[3]All Stats'!D44</f>
        <v>0</v>
      </c>
      <c r="J7" s="108">
        <v>0</v>
      </c>
      <c r="K7" s="108">
        <v>41452857</v>
      </c>
      <c r="L7" s="108"/>
      <c r="M7" s="108"/>
      <c r="N7" s="108"/>
      <c r="O7" s="108"/>
      <c r="P7" s="109"/>
      <c r="Q7" s="110"/>
      <c r="R7" s="111"/>
    </row>
    <row r="8" spans="1:18" x14ac:dyDescent="0.2">
      <c r="A8" s="107" t="s">
        <v>4</v>
      </c>
      <c r="B8" s="106">
        <v>9852</v>
      </c>
      <c r="C8" s="106">
        <v>65484</v>
      </c>
      <c r="D8" s="106">
        <v>920569</v>
      </c>
      <c r="E8" s="106">
        <v>2006828</v>
      </c>
      <c r="F8" s="106">
        <v>4284437</v>
      </c>
      <c r="G8" s="106">
        <v>4781244</v>
      </c>
      <c r="H8" s="106">
        <v>5453576</v>
      </c>
      <c r="I8" s="108">
        <v>7639291</v>
      </c>
      <c r="J8" s="108">
        <v>7905109</v>
      </c>
      <c r="K8" s="108">
        <f>'All Stats'!J48</f>
        <v>808093</v>
      </c>
      <c r="L8" s="108"/>
      <c r="M8" s="108"/>
      <c r="N8" s="108"/>
      <c r="O8" s="108"/>
      <c r="P8" s="109"/>
      <c r="Q8" s="110"/>
      <c r="R8" s="111"/>
    </row>
    <row r="9" spans="1:18" x14ac:dyDescent="0.2">
      <c r="A9" s="107" t="s">
        <v>5</v>
      </c>
      <c r="B9" s="106">
        <v>165946</v>
      </c>
      <c r="C9" s="106">
        <v>75126</v>
      </c>
      <c r="D9" s="106">
        <v>73328</v>
      </c>
      <c r="E9" s="106">
        <v>0</v>
      </c>
      <c r="F9" s="106">
        <v>0</v>
      </c>
      <c r="G9" s="106">
        <v>5355292</v>
      </c>
      <c r="H9" s="106">
        <v>3840538</v>
      </c>
      <c r="I9" s="108">
        <v>25784148</v>
      </c>
      <c r="J9" s="108">
        <v>2607328</v>
      </c>
      <c r="K9" s="108">
        <f>'All Stats'!I48</f>
        <v>266497</v>
      </c>
      <c r="L9" s="108"/>
      <c r="M9" s="108"/>
      <c r="N9" s="108"/>
      <c r="O9" s="108"/>
      <c r="P9" s="109"/>
      <c r="Q9" s="110"/>
      <c r="R9" s="111"/>
    </row>
    <row r="10" spans="1:18" x14ac:dyDescent="0.2">
      <c r="A10" s="107" t="s">
        <v>7</v>
      </c>
      <c r="B10" s="106">
        <v>0</v>
      </c>
      <c r="C10" s="106">
        <v>0</v>
      </c>
      <c r="D10" s="106">
        <v>361008</v>
      </c>
      <c r="E10" s="106">
        <v>463679</v>
      </c>
      <c r="F10" s="106">
        <v>545112</v>
      </c>
      <c r="G10" s="106">
        <v>0</v>
      </c>
      <c r="H10" s="106">
        <v>2437681</v>
      </c>
      <c r="I10" s="108">
        <v>2475397</v>
      </c>
      <c r="J10" s="108">
        <v>114151</v>
      </c>
      <c r="K10" s="108" t="str">
        <f>'All Stats'!H48</f>
        <v>N/A</v>
      </c>
      <c r="L10" s="108"/>
      <c r="M10" s="108"/>
      <c r="N10" s="108"/>
      <c r="O10" s="108"/>
      <c r="P10" s="109"/>
      <c r="Q10" s="110"/>
      <c r="R10" s="111"/>
    </row>
    <row r="11" spans="1:18" x14ac:dyDescent="0.2">
      <c r="A11" s="107" t="s">
        <v>8</v>
      </c>
      <c r="B11" s="106">
        <v>850000</v>
      </c>
      <c r="C11" s="106">
        <v>2220000</v>
      </c>
      <c r="D11" s="106">
        <v>2668844</v>
      </c>
      <c r="E11" s="106">
        <v>2157280</v>
      </c>
      <c r="F11" s="106">
        <v>3110359</v>
      </c>
      <c r="G11" s="106">
        <v>4946372</v>
      </c>
      <c r="H11" s="106">
        <v>13179754</v>
      </c>
      <c r="I11" s="108">
        <v>32346885</v>
      </c>
      <c r="J11" s="108">
        <v>19641085</v>
      </c>
      <c r="K11" s="108">
        <v>14684270</v>
      </c>
      <c r="L11" s="108"/>
      <c r="M11" s="108"/>
      <c r="N11" s="108"/>
      <c r="O11" s="108"/>
      <c r="P11" s="109"/>
      <c r="Q11" s="110"/>
      <c r="R11" s="111"/>
    </row>
    <row r="12" spans="1:18" x14ac:dyDescent="0.2">
      <c r="A12" s="107" t="s">
        <v>9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8">
        <v>0</v>
      </c>
      <c r="L12" s="108"/>
      <c r="M12" s="108"/>
      <c r="N12" s="108"/>
      <c r="O12" s="108"/>
      <c r="P12" s="109"/>
      <c r="Q12" s="110"/>
      <c r="R12" s="111"/>
    </row>
    <row r="13" spans="1:18" x14ac:dyDescent="0.2">
      <c r="A13" s="107" t="s">
        <v>10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172239</v>
      </c>
      <c r="J13" s="106">
        <v>195049</v>
      </c>
      <c r="K13" s="108">
        <v>307106</v>
      </c>
      <c r="L13" s="108"/>
      <c r="M13" s="108"/>
      <c r="N13" s="108"/>
      <c r="O13" s="108"/>
      <c r="P13" s="109"/>
      <c r="Q13" s="110"/>
      <c r="R13" s="111"/>
    </row>
    <row r="14" spans="1:18" x14ac:dyDescent="0.2">
      <c r="A14" s="107" t="s">
        <v>11</v>
      </c>
      <c r="B14" s="106">
        <v>0</v>
      </c>
      <c r="C14" s="106">
        <v>1122299</v>
      </c>
      <c r="D14" s="106">
        <v>1047612</v>
      </c>
      <c r="E14" s="106">
        <v>181840</v>
      </c>
      <c r="F14" s="106">
        <v>0</v>
      </c>
      <c r="G14" s="106">
        <v>0</v>
      </c>
      <c r="H14" s="106">
        <v>8221</v>
      </c>
      <c r="I14" s="108">
        <v>3611703</v>
      </c>
      <c r="J14" s="108">
        <f>J11-C11</f>
        <v>17421085</v>
      </c>
      <c r="K14" s="108">
        <f>'All Stats'!L48</f>
        <v>4795494</v>
      </c>
      <c r="L14" s="108"/>
      <c r="M14" s="108"/>
      <c r="N14" s="108"/>
      <c r="O14" s="108"/>
      <c r="P14" s="109"/>
      <c r="Q14" s="110"/>
      <c r="R14" s="111"/>
    </row>
    <row r="15" spans="1:18" s="55" customFormat="1" x14ac:dyDescent="0.2">
      <c r="A15" s="114" t="s">
        <v>128</v>
      </c>
      <c r="B15" s="115">
        <v>5025002</v>
      </c>
      <c r="C15" s="115">
        <v>53001404</v>
      </c>
      <c r="D15" s="115">
        <v>79470070</v>
      </c>
      <c r="E15" s="115">
        <v>118956984</v>
      </c>
      <c r="F15" s="115">
        <v>139317973</v>
      </c>
      <c r="G15" s="115">
        <v>38599108</v>
      </c>
      <c r="H15" s="115">
        <v>46747223</v>
      </c>
      <c r="I15" s="116">
        <f>SUM(I5:I14)</f>
        <v>72029663</v>
      </c>
      <c r="J15" s="116">
        <f>SUM(J5:J14)</f>
        <v>47883807</v>
      </c>
      <c r="K15" s="116">
        <f>SUM(K7:K14)</f>
        <v>62314317</v>
      </c>
      <c r="L15" s="116">
        <v>0</v>
      </c>
      <c r="M15" s="116"/>
      <c r="N15" s="116">
        <f>SUM(N5:N14)</f>
        <v>0</v>
      </c>
      <c r="O15" s="116">
        <f>SUM(O5:O14)</f>
        <v>0</v>
      </c>
      <c r="P15" s="142">
        <f>SUM(P5:P14)</f>
        <v>0</v>
      </c>
      <c r="R15" s="117">
        <f>Q16/H15</f>
        <v>0</v>
      </c>
    </row>
    <row r="16" spans="1:18" x14ac:dyDescent="0.2">
      <c r="Q16" s="140"/>
    </row>
  </sheetData>
  <mergeCells count="4">
    <mergeCell ref="O1:O4"/>
    <mergeCell ref="P1:P4"/>
    <mergeCell ref="Q1:Q4"/>
    <mergeCell ref="R1:R4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7"/>
  <sheetViews>
    <sheetView workbookViewId="0">
      <selection activeCell="S26" sqref="S26"/>
    </sheetView>
  </sheetViews>
  <sheetFormatPr defaultRowHeight="12.75" x14ac:dyDescent="0.2"/>
  <cols>
    <col min="1" max="9" width="8.7109375" customWidth="1"/>
    <col min="10" max="10" width="10" customWidth="1"/>
    <col min="11" max="16" width="8.7109375" customWidth="1"/>
    <col min="17" max="17" width="10.140625" customWidth="1"/>
    <col min="18" max="18" width="8.7109375" customWidth="1"/>
    <col min="19" max="19" width="10.85546875" customWidth="1"/>
    <col min="20" max="20" width="8.7109375" customWidth="1"/>
  </cols>
  <sheetData>
    <row r="1" spans="1:20" ht="57.75" customHeight="1" x14ac:dyDescent="0.2">
      <c r="A1" s="118"/>
      <c r="B1" s="119"/>
      <c r="C1" s="120"/>
      <c r="D1" s="120"/>
      <c r="E1" s="120"/>
      <c r="F1" s="121"/>
      <c r="G1" s="121"/>
      <c r="H1" s="121"/>
      <c r="I1" s="122"/>
      <c r="J1" s="122"/>
      <c r="K1" s="122"/>
      <c r="L1" s="122"/>
      <c r="M1" s="122"/>
      <c r="N1" s="122"/>
      <c r="O1" s="122"/>
      <c r="P1" s="122"/>
      <c r="Q1" s="243" t="s">
        <v>190</v>
      </c>
      <c r="R1" s="243" t="s">
        <v>191</v>
      </c>
      <c r="S1" s="243" t="s">
        <v>189</v>
      </c>
      <c r="T1" s="243" t="s">
        <v>185</v>
      </c>
    </row>
    <row r="2" spans="1:20" x14ac:dyDescent="0.2">
      <c r="A2" s="245" t="s">
        <v>126</v>
      </c>
      <c r="B2" s="246"/>
      <c r="C2" s="123"/>
      <c r="D2" s="123"/>
      <c r="E2" s="123"/>
      <c r="F2" s="124"/>
      <c r="G2" s="124"/>
      <c r="H2" s="124"/>
      <c r="I2" s="125"/>
      <c r="J2" s="125"/>
      <c r="K2" s="125"/>
      <c r="L2" s="125"/>
      <c r="M2" s="125"/>
      <c r="N2" s="125"/>
      <c r="O2" s="125"/>
      <c r="P2" s="125"/>
      <c r="Q2" s="244"/>
      <c r="R2" s="244"/>
      <c r="S2" s="244"/>
      <c r="T2" s="244"/>
    </row>
    <row r="3" spans="1:20" x14ac:dyDescent="0.2">
      <c r="A3" s="247" t="s">
        <v>131</v>
      </c>
      <c r="B3" s="248"/>
      <c r="C3" s="127"/>
      <c r="D3" s="128"/>
      <c r="E3" s="127"/>
      <c r="F3" s="129"/>
      <c r="G3" s="130"/>
      <c r="H3" s="130"/>
      <c r="I3" s="131"/>
      <c r="J3" s="131"/>
      <c r="K3" s="131"/>
      <c r="L3" s="131"/>
      <c r="M3" s="131"/>
      <c r="N3" s="131"/>
      <c r="O3" s="131"/>
      <c r="P3" s="131"/>
      <c r="Q3" s="244"/>
      <c r="R3" s="244"/>
      <c r="S3" s="244"/>
      <c r="T3" s="244"/>
    </row>
    <row r="4" spans="1:20" x14ac:dyDescent="0.2">
      <c r="A4" s="132"/>
      <c r="B4" s="105" t="s">
        <v>140</v>
      </c>
      <c r="C4" s="105" t="s">
        <v>141</v>
      </c>
      <c r="D4" s="105" t="s">
        <v>142</v>
      </c>
      <c r="E4" s="105" t="s">
        <v>143</v>
      </c>
      <c r="F4" s="105" t="s">
        <v>144</v>
      </c>
      <c r="G4" s="105" t="s">
        <v>145</v>
      </c>
      <c r="H4" s="105" t="s">
        <v>146</v>
      </c>
      <c r="I4" s="105" t="s">
        <v>147</v>
      </c>
      <c r="J4" s="105" t="s">
        <v>148</v>
      </c>
      <c r="K4" s="105" t="s">
        <v>149</v>
      </c>
      <c r="L4" s="105" t="s">
        <v>150</v>
      </c>
      <c r="M4" s="105" t="s">
        <v>155</v>
      </c>
      <c r="N4" s="105" t="s">
        <v>160</v>
      </c>
      <c r="O4" s="105" t="s">
        <v>175</v>
      </c>
      <c r="P4" s="105" t="s">
        <v>181</v>
      </c>
      <c r="Q4" s="106"/>
      <c r="R4" s="106"/>
      <c r="S4" s="106"/>
      <c r="T4" s="106"/>
    </row>
    <row r="5" spans="1:20" x14ac:dyDescent="0.2">
      <c r="A5" s="107" t="s">
        <v>1</v>
      </c>
      <c r="B5" s="106">
        <v>581072</v>
      </c>
      <c r="C5" s="106">
        <v>2190329</v>
      </c>
      <c r="D5" s="106">
        <v>3011606</v>
      </c>
      <c r="E5" s="106">
        <v>4725177</v>
      </c>
      <c r="F5" s="106">
        <v>5895999</v>
      </c>
      <c r="G5" s="106">
        <v>4060445</v>
      </c>
      <c r="H5" s="106">
        <v>5541789</v>
      </c>
      <c r="I5" s="108">
        <v>3329851</v>
      </c>
      <c r="J5" s="108">
        <v>5394006</v>
      </c>
      <c r="K5" s="108">
        <v>5174156</v>
      </c>
      <c r="L5" s="108">
        <v>5970037</v>
      </c>
      <c r="M5" s="108">
        <f>'[4]All Stats'!C45</f>
        <v>3700000</v>
      </c>
      <c r="N5" s="108">
        <v>3948245</v>
      </c>
      <c r="O5" s="108">
        <v>4836432</v>
      </c>
      <c r="P5" s="108">
        <f>'All Stats'!C49</f>
        <v>5250046</v>
      </c>
      <c r="Q5" s="108">
        <f t="shared" ref="Q5:Q11" si="0">P5-B5</f>
        <v>4668974</v>
      </c>
      <c r="R5" s="109">
        <f>Q5/B5</f>
        <v>8.0351040834870719</v>
      </c>
      <c r="S5" s="110">
        <f t="shared" ref="S5:S11" si="1">P5-N5</f>
        <v>1301801</v>
      </c>
      <c r="T5" s="111">
        <f t="shared" ref="T5:T15" si="2">S5/N5</f>
        <v>0.32971636765195678</v>
      </c>
    </row>
    <row r="6" spans="1:20" x14ac:dyDescent="0.2">
      <c r="A6" s="107" t="s">
        <v>2</v>
      </c>
      <c r="B6" s="106">
        <v>218600</v>
      </c>
      <c r="C6" s="106">
        <v>282000</v>
      </c>
      <c r="D6" s="106">
        <v>322061</v>
      </c>
      <c r="E6" s="106">
        <v>364332</v>
      </c>
      <c r="F6" s="106">
        <v>43900</v>
      </c>
      <c r="G6" s="106">
        <v>460012</v>
      </c>
      <c r="H6" s="106">
        <v>588760</v>
      </c>
      <c r="I6" s="108">
        <v>1243945</v>
      </c>
      <c r="J6" s="108">
        <v>1008175</v>
      </c>
      <c r="K6" s="108">
        <v>896497</v>
      </c>
      <c r="L6" s="108">
        <v>440642</v>
      </c>
      <c r="M6" s="108">
        <f>'[4]All Stats'!E45</f>
        <v>463981</v>
      </c>
      <c r="N6" s="108">
        <v>468065</v>
      </c>
      <c r="O6" s="108">
        <v>468065</v>
      </c>
      <c r="P6" s="108">
        <f>'All Stats'!E49</f>
        <v>575530</v>
      </c>
      <c r="Q6" s="108">
        <f t="shared" si="0"/>
        <v>356930</v>
      </c>
      <c r="R6" s="109">
        <f>Q6/B6</f>
        <v>1.6327996340347668</v>
      </c>
      <c r="S6" s="110">
        <f t="shared" si="1"/>
        <v>107465</v>
      </c>
      <c r="T6" s="111">
        <f t="shared" si="2"/>
        <v>0.22959418029547179</v>
      </c>
    </row>
    <row r="7" spans="1:20" x14ac:dyDescent="0.2">
      <c r="A7" s="107" t="s">
        <v>3</v>
      </c>
      <c r="B7" s="106">
        <v>0</v>
      </c>
      <c r="C7" s="106">
        <v>0</v>
      </c>
      <c r="D7" s="106">
        <v>903645</v>
      </c>
      <c r="E7" s="106">
        <v>1039248</v>
      </c>
      <c r="F7" s="106">
        <v>1376324</v>
      </c>
      <c r="G7" s="106">
        <v>1513126</v>
      </c>
      <c r="H7" s="106">
        <v>976382</v>
      </c>
      <c r="I7" s="108" t="str">
        <f>'[3]All Stats'!D45</f>
        <v>1 598 503</v>
      </c>
      <c r="J7" s="108">
        <v>1594946</v>
      </c>
      <c r="K7" s="108">
        <v>1400000</v>
      </c>
      <c r="L7" s="108">
        <v>1592287</v>
      </c>
      <c r="M7" s="108">
        <f>'[4]All Stats'!D45</f>
        <v>1681048</v>
      </c>
      <c r="N7" s="108">
        <v>2077157</v>
      </c>
      <c r="O7" s="108">
        <v>3763284</v>
      </c>
      <c r="P7" s="108">
        <f>'All Stats'!D49</f>
        <v>1181312</v>
      </c>
      <c r="Q7" s="108">
        <f t="shared" si="0"/>
        <v>1181312</v>
      </c>
      <c r="R7" s="109" t="e">
        <f>Q7/B7</f>
        <v>#DIV/0!</v>
      </c>
      <c r="S7" s="110">
        <f t="shared" si="1"/>
        <v>-895845</v>
      </c>
      <c r="T7" s="111">
        <f t="shared" si="2"/>
        <v>-0.43128420239779658</v>
      </c>
    </row>
    <row r="8" spans="1:20" x14ac:dyDescent="0.2">
      <c r="A8" s="107" t="s">
        <v>4</v>
      </c>
      <c r="B8" s="106">
        <v>25956</v>
      </c>
      <c r="C8" s="106">
        <v>53460</v>
      </c>
      <c r="D8" s="106">
        <v>30444</v>
      </c>
      <c r="E8" s="106">
        <v>75089</v>
      </c>
      <c r="F8" s="106">
        <v>102106</v>
      </c>
      <c r="G8" s="106">
        <v>141865</v>
      </c>
      <c r="H8" s="106">
        <v>328613</v>
      </c>
      <c r="I8" s="108">
        <v>382402</v>
      </c>
      <c r="J8" s="108">
        <v>458858</v>
      </c>
      <c r="K8" s="108">
        <v>498092</v>
      </c>
      <c r="L8" s="108">
        <v>376716</v>
      </c>
      <c r="M8" s="108">
        <f>'[4]All Stats'!J45</f>
        <v>283317</v>
      </c>
      <c r="N8" s="108">
        <v>392881</v>
      </c>
      <c r="O8" s="108">
        <v>408852</v>
      </c>
      <c r="P8" s="108">
        <f>'All Stats'!J49</f>
        <v>515078</v>
      </c>
      <c r="Q8" s="108">
        <f t="shared" si="0"/>
        <v>489122</v>
      </c>
      <c r="R8" s="109">
        <f t="shared" ref="R8:R15" si="3">Q8/B8</f>
        <v>18.844274926799198</v>
      </c>
      <c r="S8" s="110">
        <f t="shared" si="1"/>
        <v>122197</v>
      </c>
      <c r="T8" s="111">
        <f t="shared" si="2"/>
        <v>0.31102802120743939</v>
      </c>
    </row>
    <row r="9" spans="1:20" x14ac:dyDescent="0.2">
      <c r="A9" s="107" t="s">
        <v>5</v>
      </c>
      <c r="B9" s="106">
        <v>11122</v>
      </c>
      <c r="C9" s="106">
        <v>24575</v>
      </c>
      <c r="D9" s="106">
        <v>7775</v>
      </c>
      <c r="E9" s="106">
        <v>0</v>
      </c>
      <c r="F9" s="106">
        <v>0</v>
      </c>
      <c r="G9" s="106">
        <v>117460</v>
      </c>
      <c r="H9" s="106">
        <v>80877</v>
      </c>
      <c r="I9" s="108">
        <v>100274</v>
      </c>
      <c r="J9" s="108">
        <v>108115</v>
      </c>
      <c r="K9" s="108">
        <v>101159</v>
      </c>
      <c r="L9" s="108">
        <v>108682</v>
      </c>
      <c r="M9" s="108">
        <f>'[4]All Stats'!I45</f>
        <v>126858</v>
      </c>
      <c r="N9" s="108">
        <v>522890</v>
      </c>
      <c r="O9" s="108">
        <v>198753</v>
      </c>
      <c r="P9" s="108">
        <f>'All Stats'!I49</f>
        <v>202497</v>
      </c>
      <c r="Q9" s="108">
        <f t="shared" si="0"/>
        <v>191375</v>
      </c>
      <c r="R9" s="109">
        <f t="shared" si="3"/>
        <v>17.206887250494514</v>
      </c>
      <c r="S9" s="110">
        <f t="shared" si="1"/>
        <v>-320393</v>
      </c>
      <c r="T9" s="111">
        <f t="shared" si="2"/>
        <v>-0.61273499206334026</v>
      </c>
    </row>
    <row r="10" spans="1:20" x14ac:dyDescent="0.2">
      <c r="A10" s="107" t="s">
        <v>7</v>
      </c>
      <c r="B10" s="106">
        <v>0</v>
      </c>
      <c r="C10" s="106">
        <v>0</v>
      </c>
      <c r="D10" s="106">
        <v>35137</v>
      </c>
      <c r="E10" s="106">
        <v>53504</v>
      </c>
      <c r="F10" s="106">
        <v>119134</v>
      </c>
      <c r="G10" s="106">
        <v>0</v>
      </c>
      <c r="H10" s="106">
        <v>84025</v>
      </c>
      <c r="I10" s="108">
        <v>96835</v>
      </c>
      <c r="J10" s="108">
        <v>114151</v>
      </c>
      <c r="K10" s="108">
        <v>70144</v>
      </c>
      <c r="L10" s="108">
        <v>101430</v>
      </c>
      <c r="M10" s="108" t="str">
        <f>'[4]All Stats'!H45</f>
        <v>N/A</v>
      </c>
      <c r="N10" s="108" t="s">
        <v>6</v>
      </c>
      <c r="O10" s="108" t="s">
        <v>6</v>
      </c>
      <c r="P10" s="108" t="str">
        <f>'All Stats'!H49</f>
        <v>N/A</v>
      </c>
      <c r="Q10" s="108" t="e">
        <f t="shared" si="0"/>
        <v>#VALUE!</v>
      </c>
      <c r="R10" s="109" t="e">
        <f t="shared" si="3"/>
        <v>#VALUE!</v>
      </c>
      <c r="S10" s="110" t="e">
        <f t="shared" si="1"/>
        <v>#VALUE!</v>
      </c>
      <c r="T10" s="111" t="e">
        <f t="shared" si="2"/>
        <v>#VALUE!</v>
      </c>
    </row>
    <row r="11" spans="1:20" x14ac:dyDescent="0.2">
      <c r="A11" s="107" t="s">
        <v>8</v>
      </c>
      <c r="B11" s="106">
        <v>164000</v>
      </c>
      <c r="C11" s="106">
        <v>279600</v>
      </c>
      <c r="D11" s="106">
        <v>0</v>
      </c>
      <c r="E11" s="106">
        <v>0</v>
      </c>
      <c r="F11" s="106">
        <v>141484</v>
      </c>
      <c r="G11" s="106">
        <v>0</v>
      </c>
      <c r="H11" s="106">
        <v>0</v>
      </c>
      <c r="I11" s="108">
        <v>1152248</v>
      </c>
      <c r="J11" s="108">
        <v>628700</v>
      </c>
      <c r="K11" s="108">
        <v>678042</v>
      </c>
      <c r="L11" s="108">
        <v>836320</v>
      </c>
      <c r="M11" s="108">
        <f>'[4]All Stats'!G45</f>
        <v>320738</v>
      </c>
      <c r="N11" s="108">
        <v>304871</v>
      </c>
      <c r="O11" s="108">
        <v>358430</v>
      </c>
      <c r="P11" s="108">
        <f>'All Stats'!G49</f>
        <v>1456176</v>
      </c>
      <c r="Q11" s="108">
        <f t="shared" si="0"/>
        <v>1292176</v>
      </c>
      <c r="R11" s="109">
        <f t="shared" si="3"/>
        <v>7.8791219512195125</v>
      </c>
      <c r="S11" s="110">
        <f t="shared" si="1"/>
        <v>1151305</v>
      </c>
      <c r="T11" s="111">
        <f t="shared" si="2"/>
        <v>3.7763677096214465</v>
      </c>
    </row>
    <row r="12" spans="1:20" x14ac:dyDescent="0.2">
      <c r="A12" s="107" t="s">
        <v>9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8">
        <f>'[2]All Stats'!F45</f>
        <v>0</v>
      </c>
      <c r="K12" s="108" t="s">
        <v>6</v>
      </c>
      <c r="L12" s="108" t="s">
        <v>6</v>
      </c>
      <c r="M12" s="108" t="str">
        <f>'[4]All Stats'!F45</f>
        <v>N/A</v>
      </c>
      <c r="N12" s="108" t="s">
        <v>6</v>
      </c>
      <c r="O12" s="108" t="s">
        <v>6</v>
      </c>
      <c r="P12" s="108">
        <f>'All Stats'!F49</f>
        <v>13232</v>
      </c>
      <c r="Q12" s="108">
        <v>0</v>
      </c>
      <c r="R12" s="109">
        <v>0</v>
      </c>
      <c r="S12" s="110">
        <v>0</v>
      </c>
      <c r="T12" s="111" t="e">
        <f t="shared" si="2"/>
        <v>#VALUE!</v>
      </c>
    </row>
    <row r="13" spans="1:20" x14ac:dyDescent="0.2">
      <c r="A13" s="107" t="s">
        <v>10</v>
      </c>
      <c r="B13" s="106"/>
      <c r="C13" s="112"/>
      <c r="D13" s="106">
        <v>0</v>
      </c>
      <c r="E13" s="106">
        <v>0</v>
      </c>
      <c r="F13" s="113">
        <v>0</v>
      </c>
      <c r="G13" s="106">
        <v>0</v>
      </c>
      <c r="H13" s="106">
        <v>0</v>
      </c>
      <c r="I13" s="106">
        <v>3889</v>
      </c>
      <c r="J13" s="108">
        <v>6117</v>
      </c>
      <c r="K13" s="108">
        <v>15447</v>
      </c>
      <c r="L13" s="108">
        <v>5155</v>
      </c>
      <c r="M13" s="108" t="str">
        <f>'[4]All Stats'!K45</f>
        <v>N/A</v>
      </c>
      <c r="N13" s="108">
        <v>6259</v>
      </c>
      <c r="O13" s="108">
        <v>7977</v>
      </c>
      <c r="P13" s="108">
        <f>'All Stats'!K49</f>
        <v>3867</v>
      </c>
      <c r="Q13" s="108">
        <f>P13-B13</f>
        <v>3867</v>
      </c>
      <c r="R13" s="109" t="e">
        <f t="shared" si="3"/>
        <v>#DIV/0!</v>
      </c>
      <c r="S13" s="110">
        <f>P13-N13</f>
        <v>-2392</v>
      </c>
      <c r="T13" s="111">
        <f t="shared" si="2"/>
        <v>-0.38216967566703947</v>
      </c>
    </row>
    <row r="14" spans="1:20" ht="13.5" thickBot="1" x14ac:dyDescent="0.25">
      <c r="A14" s="107" t="s">
        <v>11</v>
      </c>
      <c r="B14" s="106">
        <v>0</v>
      </c>
      <c r="C14" s="106">
        <v>73612</v>
      </c>
      <c r="D14" s="106" t="s">
        <v>127</v>
      </c>
      <c r="E14" s="106">
        <v>92906</v>
      </c>
      <c r="F14" s="113">
        <v>0</v>
      </c>
      <c r="G14" s="106">
        <v>0</v>
      </c>
      <c r="H14" s="106">
        <v>5005</v>
      </c>
      <c r="I14" s="108">
        <v>244679</v>
      </c>
      <c r="J14" s="108">
        <v>373171</v>
      </c>
      <c r="K14" s="108" t="s">
        <v>6</v>
      </c>
      <c r="L14" s="108" t="s">
        <v>6</v>
      </c>
      <c r="M14" s="108" t="str">
        <f>'[4]All Stats'!L45</f>
        <v>N/A</v>
      </c>
      <c r="N14" s="108" t="s">
        <v>6</v>
      </c>
      <c r="O14" s="108">
        <v>151124</v>
      </c>
      <c r="P14" s="108">
        <f>'All Stats'!L49</f>
        <v>149171</v>
      </c>
      <c r="Q14" s="108">
        <f>P14-B14</f>
        <v>149171</v>
      </c>
      <c r="R14" s="109" t="e">
        <f t="shared" si="3"/>
        <v>#DIV/0!</v>
      </c>
      <c r="S14" s="110" t="e">
        <f>P14-N14</f>
        <v>#VALUE!</v>
      </c>
      <c r="T14" s="111" t="e">
        <f t="shared" si="2"/>
        <v>#VALUE!</v>
      </c>
    </row>
    <row r="15" spans="1:20" s="141" customFormat="1" x14ac:dyDescent="0.2">
      <c r="A15" s="114" t="s">
        <v>128</v>
      </c>
      <c r="B15" s="115">
        <v>1000750</v>
      </c>
      <c r="C15" s="115">
        <v>2903576</v>
      </c>
      <c r="D15" s="115">
        <v>4310668</v>
      </c>
      <c r="E15" s="115">
        <v>6350256</v>
      </c>
      <c r="F15" s="115">
        <v>7678947</v>
      </c>
      <c r="G15" s="115">
        <v>6292909</v>
      </c>
      <c r="H15" s="115">
        <v>7605451</v>
      </c>
      <c r="I15" s="116">
        <f>SUM(I5:I14)</f>
        <v>6554123</v>
      </c>
      <c r="J15" s="116">
        <f>SUM(J5:J14)</f>
        <v>9686239</v>
      </c>
      <c r="K15" s="116">
        <f>SUM(K7:K14)</f>
        <v>2762884</v>
      </c>
      <c r="L15" s="116">
        <v>9431269</v>
      </c>
      <c r="M15" s="116">
        <f>SUM(M5:M14)</f>
        <v>6575942</v>
      </c>
      <c r="N15" s="116">
        <f>SUM(N5:N14)</f>
        <v>7720368</v>
      </c>
      <c r="O15" s="116">
        <f>SUM(O5:O14)</f>
        <v>10192917</v>
      </c>
      <c r="P15" s="116">
        <f>SUM(P5:P14)</f>
        <v>9346909</v>
      </c>
      <c r="Q15" s="116">
        <f>J15-B15</f>
        <v>8685489</v>
      </c>
      <c r="R15" s="117">
        <f t="shared" si="3"/>
        <v>8.678979765176118</v>
      </c>
      <c r="S15" s="140">
        <f>P15-N15</f>
        <v>1626541</v>
      </c>
      <c r="T15" s="117">
        <f t="shared" si="2"/>
        <v>0.21068179651539926</v>
      </c>
    </row>
    <row r="17" spans="1:1" x14ac:dyDescent="0.2">
      <c r="A17" s="104" t="s">
        <v>129</v>
      </c>
    </row>
  </sheetData>
  <mergeCells count="6">
    <mergeCell ref="S1:S3"/>
    <mergeCell ref="T1:T3"/>
    <mergeCell ref="A2:B2"/>
    <mergeCell ref="A3:B3"/>
    <mergeCell ref="Q1:Q3"/>
    <mergeCell ref="R1:R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5"/>
  <sheetViews>
    <sheetView zoomScaleNormal="100" workbookViewId="0">
      <selection activeCell="Z23" sqref="Z23"/>
    </sheetView>
  </sheetViews>
  <sheetFormatPr defaultRowHeight="12.75" x14ac:dyDescent="0.2"/>
  <cols>
    <col min="1" max="1" width="8.7109375" customWidth="1"/>
    <col min="2" max="21" width="7.7109375" customWidth="1"/>
    <col min="22" max="25" width="8.7109375" customWidth="1"/>
  </cols>
  <sheetData>
    <row r="1" spans="1:25" ht="55.5" customHeight="1" thickBot="1" x14ac:dyDescent="0.2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9" t="s">
        <v>182</v>
      </c>
      <c r="W1" s="89" t="s">
        <v>183</v>
      </c>
      <c r="X1" s="89" t="s">
        <v>189</v>
      </c>
      <c r="Y1" s="171" t="s">
        <v>185</v>
      </c>
    </row>
    <row r="2" spans="1:25" ht="13.5" thickBot="1" x14ac:dyDescent="0.25">
      <c r="A2" s="239" t="s">
        <v>118</v>
      </c>
      <c r="B2" s="239"/>
      <c r="C2" s="23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172"/>
    </row>
    <row r="3" spans="1:25" ht="13.5" thickBot="1" x14ac:dyDescent="0.25">
      <c r="A3" s="241" t="s">
        <v>119</v>
      </c>
      <c r="B3" s="24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4"/>
      <c r="W3" s="24"/>
      <c r="X3" s="24"/>
      <c r="Y3" s="173"/>
    </row>
    <row r="4" spans="1:25" s="58" customFormat="1" x14ac:dyDescent="0.2">
      <c r="A4" s="90"/>
      <c r="B4" s="37" t="s">
        <v>135</v>
      </c>
      <c r="C4" s="37" t="s">
        <v>136</v>
      </c>
      <c r="D4" s="37" t="s">
        <v>137</v>
      </c>
      <c r="E4" s="37" t="s">
        <v>138</v>
      </c>
      <c r="F4" s="37" t="s">
        <v>139</v>
      </c>
      <c r="G4" s="37" t="s">
        <v>140</v>
      </c>
      <c r="H4" s="37" t="s">
        <v>141</v>
      </c>
      <c r="I4" s="37" t="s">
        <v>142</v>
      </c>
      <c r="J4" s="37" t="s">
        <v>143</v>
      </c>
      <c r="K4" s="37" t="s">
        <v>144</v>
      </c>
      <c r="L4" s="9" t="s">
        <v>145</v>
      </c>
      <c r="M4" s="9" t="s">
        <v>146</v>
      </c>
      <c r="N4" s="9" t="s">
        <v>147</v>
      </c>
      <c r="O4" s="9" t="s">
        <v>148</v>
      </c>
      <c r="P4" s="9" t="s">
        <v>149</v>
      </c>
      <c r="Q4" s="9" t="s">
        <v>150</v>
      </c>
      <c r="R4" s="9" t="s">
        <v>155</v>
      </c>
      <c r="S4" s="9" t="s">
        <v>160</v>
      </c>
      <c r="T4" s="9" t="s">
        <v>175</v>
      </c>
      <c r="U4" s="9" t="s">
        <v>181</v>
      </c>
      <c r="V4" s="25"/>
      <c r="W4" s="36"/>
      <c r="X4" s="36"/>
      <c r="Y4" s="36"/>
    </row>
    <row r="5" spans="1:25" s="58" customFormat="1" x14ac:dyDescent="0.2">
      <c r="A5" s="91" t="s">
        <v>1</v>
      </c>
      <c r="B5" s="35">
        <v>74999</v>
      </c>
      <c r="C5" s="35">
        <v>74999</v>
      </c>
      <c r="D5" s="35">
        <v>71288</v>
      </c>
      <c r="E5" s="35">
        <v>69031</v>
      </c>
      <c r="F5" s="35">
        <v>54816</v>
      </c>
      <c r="G5" s="35">
        <v>75073</v>
      </c>
      <c r="H5" s="35">
        <v>72068</v>
      </c>
      <c r="I5" s="35">
        <v>46258</v>
      </c>
      <c r="J5" s="35">
        <v>40706</v>
      </c>
      <c r="K5" s="35">
        <v>40396</v>
      </c>
      <c r="L5" s="14">
        <v>41525</v>
      </c>
      <c r="M5" s="14">
        <v>41525</v>
      </c>
      <c r="N5" s="59">
        <v>41525</v>
      </c>
      <c r="O5" s="59" t="s">
        <v>133</v>
      </c>
      <c r="P5" s="59">
        <v>41229</v>
      </c>
      <c r="Q5" s="59">
        <v>41266</v>
      </c>
      <c r="R5" s="59">
        <f>'[4]All Stats'!C59</f>
        <v>41266</v>
      </c>
      <c r="S5" s="59">
        <v>41266</v>
      </c>
      <c r="T5" s="59">
        <v>41266</v>
      </c>
      <c r="U5" s="65">
        <f>'All Stats'!C63</f>
        <v>41266</v>
      </c>
      <c r="V5" s="61">
        <f t="shared" ref="V5:V11" si="0">U5-B5</f>
        <v>-33733</v>
      </c>
      <c r="W5" s="75">
        <f>V5/B5</f>
        <v>-0.44977933039107187</v>
      </c>
      <c r="X5" s="74">
        <f t="shared" ref="X5:X14" si="1">U5-R5</f>
        <v>0</v>
      </c>
      <c r="Y5" s="62">
        <f t="shared" ref="Y5:Y15" si="2">X5/R5</f>
        <v>0</v>
      </c>
    </row>
    <row r="6" spans="1:25" s="58" customFormat="1" x14ac:dyDescent="0.2">
      <c r="A6" s="91" t="s">
        <v>2</v>
      </c>
      <c r="B6" s="35">
        <v>0</v>
      </c>
      <c r="C6" s="35">
        <v>0</v>
      </c>
      <c r="D6" s="35">
        <v>10000</v>
      </c>
      <c r="E6" s="35">
        <v>10000</v>
      </c>
      <c r="F6" s="35">
        <v>10000</v>
      </c>
      <c r="G6" s="35">
        <v>10000</v>
      </c>
      <c r="H6" s="35">
        <v>9444</v>
      </c>
      <c r="I6" s="35">
        <v>9444</v>
      </c>
      <c r="J6" s="35">
        <v>11876</v>
      </c>
      <c r="K6" s="35">
        <v>11876</v>
      </c>
      <c r="L6" s="14">
        <v>11876</v>
      </c>
      <c r="M6" s="14">
        <v>11876</v>
      </c>
      <c r="N6" s="59">
        <v>12000</v>
      </c>
      <c r="O6" s="59" t="str">
        <f>'[2]All Stats'!E59</f>
        <v>12 000</v>
      </c>
      <c r="P6" s="59">
        <v>12000</v>
      </c>
      <c r="Q6" s="59">
        <v>12000</v>
      </c>
      <c r="R6" s="59">
        <f>'[4]All Stats'!E59</f>
        <v>12000</v>
      </c>
      <c r="S6" s="59">
        <v>12000</v>
      </c>
      <c r="T6" s="59">
        <v>12000</v>
      </c>
      <c r="U6" s="65">
        <f>'All Stats'!E63</f>
        <v>12000</v>
      </c>
      <c r="V6" s="61">
        <f t="shared" si="0"/>
        <v>12000</v>
      </c>
      <c r="W6" s="75"/>
      <c r="X6" s="74">
        <f t="shared" si="1"/>
        <v>0</v>
      </c>
      <c r="Y6" s="62">
        <f t="shared" si="2"/>
        <v>0</v>
      </c>
    </row>
    <row r="7" spans="1:25" s="58" customFormat="1" x14ac:dyDescent="0.2">
      <c r="A7" s="91" t="s">
        <v>3</v>
      </c>
      <c r="B7" s="35">
        <v>18586</v>
      </c>
      <c r="C7" s="35">
        <v>19586</v>
      </c>
      <c r="D7" s="35">
        <v>27000</v>
      </c>
      <c r="E7" s="35">
        <v>27000</v>
      </c>
      <c r="F7" s="35">
        <v>10000</v>
      </c>
      <c r="G7" s="35">
        <v>19370</v>
      </c>
      <c r="H7" s="35">
        <v>17550</v>
      </c>
      <c r="I7" s="35">
        <v>17550</v>
      </c>
      <c r="J7" s="35">
        <v>17550</v>
      </c>
      <c r="K7" s="35">
        <v>17550</v>
      </c>
      <c r="L7" s="14">
        <v>17550</v>
      </c>
      <c r="M7" s="14">
        <v>17550</v>
      </c>
      <c r="N7" s="59">
        <v>17550</v>
      </c>
      <c r="O7" s="59" t="str">
        <f>'[2]All Stats'!D59</f>
        <v>17 550</v>
      </c>
      <c r="P7" s="59">
        <v>17550</v>
      </c>
      <c r="Q7" s="59">
        <v>11696</v>
      </c>
      <c r="R7" s="59">
        <f>'[4]All Stats'!D59</f>
        <v>11696</v>
      </c>
      <c r="S7" s="59">
        <v>11696</v>
      </c>
      <c r="T7" s="59">
        <v>11696</v>
      </c>
      <c r="U7" s="65">
        <f>'All Stats'!D63</f>
        <v>62531</v>
      </c>
      <c r="V7" s="61">
        <f t="shared" si="0"/>
        <v>43945</v>
      </c>
      <c r="W7" s="75">
        <f t="shared" ref="W7:W15" si="3">V7/B7</f>
        <v>2.364414075110298</v>
      </c>
      <c r="X7" s="74">
        <f t="shared" si="1"/>
        <v>50835</v>
      </c>
      <c r="Y7" s="62">
        <f t="shared" si="2"/>
        <v>4.346357729138167</v>
      </c>
    </row>
    <row r="8" spans="1:25" s="58" customFormat="1" x14ac:dyDescent="0.2">
      <c r="A8" s="91" t="s">
        <v>4</v>
      </c>
      <c r="B8" s="35">
        <v>5698</v>
      </c>
      <c r="C8" s="35">
        <v>5698</v>
      </c>
      <c r="D8" s="35">
        <v>6260</v>
      </c>
      <c r="E8" s="35">
        <v>6260</v>
      </c>
      <c r="F8" s="35">
        <v>6260</v>
      </c>
      <c r="G8" s="35">
        <v>6260</v>
      </c>
      <c r="H8" s="35">
        <v>6260</v>
      </c>
      <c r="I8" s="35">
        <v>6260</v>
      </c>
      <c r="J8" s="35">
        <v>6260</v>
      </c>
      <c r="K8" s="35">
        <v>6260</v>
      </c>
      <c r="L8" s="14">
        <v>6260</v>
      </c>
      <c r="M8" s="14">
        <v>6260</v>
      </c>
      <c r="N8" s="59">
        <v>12650</v>
      </c>
      <c r="O8" s="59" t="str">
        <f>'[2]All Stats'!J59</f>
        <v>12 650</v>
      </c>
      <c r="P8" s="59">
        <v>12650</v>
      </c>
      <c r="Q8" s="59">
        <v>12650</v>
      </c>
      <c r="R8" s="59">
        <f>'[4]All Stats'!J59</f>
        <v>12650</v>
      </c>
      <c r="S8" s="59">
        <v>12650</v>
      </c>
      <c r="T8" s="59">
        <v>12650</v>
      </c>
      <c r="U8" s="65">
        <f>'All Stats'!J63</f>
        <v>12650</v>
      </c>
      <c r="V8" s="61">
        <f t="shared" si="0"/>
        <v>6952</v>
      </c>
      <c r="W8" s="75">
        <f t="shared" si="3"/>
        <v>1.2200772200772201</v>
      </c>
      <c r="X8" s="74">
        <f t="shared" si="1"/>
        <v>0</v>
      </c>
      <c r="Y8" s="62">
        <f t="shared" si="2"/>
        <v>0</v>
      </c>
    </row>
    <row r="9" spans="1:25" s="58" customFormat="1" x14ac:dyDescent="0.2">
      <c r="A9" s="91" t="s">
        <v>5</v>
      </c>
      <c r="B9" s="35">
        <v>3720</v>
      </c>
      <c r="C9" s="35">
        <v>3720</v>
      </c>
      <c r="D9" s="35">
        <v>4210</v>
      </c>
      <c r="E9" s="35">
        <v>5048</v>
      </c>
      <c r="F9" s="35">
        <v>0</v>
      </c>
      <c r="G9" s="35">
        <v>6778</v>
      </c>
      <c r="H9" s="35">
        <v>6778</v>
      </c>
      <c r="I9" s="35">
        <v>6778</v>
      </c>
      <c r="J9" s="35">
        <v>6778</v>
      </c>
      <c r="K9" s="35">
        <v>5053</v>
      </c>
      <c r="L9" s="14">
        <v>5053</v>
      </c>
      <c r="M9" s="14">
        <v>5053</v>
      </c>
      <c r="N9" s="59">
        <v>5053</v>
      </c>
      <c r="O9" s="59" t="str">
        <f>'[2]All Stats'!I59</f>
        <v>5 053</v>
      </c>
      <c r="P9" s="59">
        <v>5053</v>
      </c>
      <c r="Q9" s="59">
        <v>7749</v>
      </c>
      <c r="R9" s="59">
        <f>'[4]All Stats'!I59</f>
        <v>7749</v>
      </c>
      <c r="S9" s="59">
        <v>7749</v>
      </c>
      <c r="T9" s="59">
        <v>7749</v>
      </c>
      <c r="U9" s="65">
        <f>'All Stats'!I63</f>
        <v>7749</v>
      </c>
      <c r="V9" s="61">
        <f t="shared" si="0"/>
        <v>4029</v>
      </c>
      <c r="W9" s="75">
        <f t="shared" si="3"/>
        <v>1.0830645161290322</v>
      </c>
      <c r="X9" s="74">
        <f t="shared" si="1"/>
        <v>0</v>
      </c>
      <c r="Y9" s="62">
        <f t="shared" si="2"/>
        <v>0</v>
      </c>
    </row>
    <row r="10" spans="1:25" s="58" customFormat="1" x14ac:dyDescent="0.2">
      <c r="A10" s="91" t="s">
        <v>7</v>
      </c>
      <c r="B10" s="35">
        <v>2585</v>
      </c>
      <c r="C10" s="35">
        <v>2585</v>
      </c>
      <c r="D10" s="35">
        <v>2585</v>
      </c>
      <c r="E10" s="35">
        <v>2585</v>
      </c>
      <c r="F10" s="35">
        <v>2585</v>
      </c>
      <c r="G10" s="35">
        <v>1785</v>
      </c>
      <c r="H10" s="35">
        <v>1785</v>
      </c>
      <c r="I10" s="35">
        <v>1785</v>
      </c>
      <c r="J10" s="35">
        <v>1785</v>
      </c>
      <c r="K10" s="35">
        <v>1785</v>
      </c>
      <c r="L10" s="14">
        <v>1785</v>
      </c>
      <c r="M10" s="14">
        <v>1785</v>
      </c>
      <c r="N10" s="59" t="str">
        <f>'[3]All Stats'!H59</f>
        <v>1 785</v>
      </c>
      <c r="O10" s="59" t="str">
        <f>'[2]All Stats'!H59</f>
        <v>1 785</v>
      </c>
      <c r="P10" s="59">
        <v>1785</v>
      </c>
      <c r="Q10" s="59">
        <v>1785</v>
      </c>
      <c r="R10" s="59">
        <f>'[4]All Stats'!H59</f>
        <v>1785</v>
      </c>
      <c r="S10" s="59">
        <v>1785</v>
      </c>
      <c r="T10" s="59">
        <v>1785</v>
      </c>
      <c r="U10" s="65">
        <f>'All Stats'!H63</f>
        <v>1785</v>
      </c>
      <c r="V10" s="61">
        <f t="shared" si="0"/>
        <v>-800</v>
      </c>
      <c r="W10" s="75">
        <f t="shared" si="3"/>
        <v>-0.30947775628626695</v>
      </c>
      <c r="X10" s="74">
        <f t="shared" si="1"/>
        <v>0</v>
      </c>
      <c r="Y10" s="62">
        <f t="shared" si="2"/>
        <v>0</v>
      </c>
    </row>
    <row r="11" spans="1:25" s="58" customFormat="1" x14ac:dyDescent="0.2">
      <c r="A11" s="91" t="s">
        <v>8</v>
      </c>
      <c r="B11" s="35">
        <v>2000</v>
      </c>
      <c r="C11" s="35">
        <v>2000</v>
      </c>
      <c r="D11" s="35">
        <v>2000</v>
      </c>
      <c r="E11" s="35">
        <v>2000</v>
      </c>
      <c r="F11" s="35">
        <v>2000</v>
      </c>
      <c r="G11" s="35">
        <v>2000</v>
      </c>
      <c r="H11" s="35">
        <v>2000</v>
      </c>
      <c r="I11" s="35">
        <v>2000</v>
      </c>
      <c r="J11" s="35">
        <v>2000</v>
      </c>
      <c r="K11" s="35">
        <v>2000</v>
      </c>
      <c r="L11" s="14">
        <v>2000</v>
      </c>
      <c r="M11" s="14">
        <v>2000</v>
      </c>
      <c r="N11" s="59">
        <v>2000</v>
      </c>
      <c r="O11" s="59" t="str">
        <f>'[2]All Stats'!G59</f>
        <v>2 000</v>
      </c>
      <c r="P11" s="59">
        <v>2000</v>
      </c>
      <c r="Q11" s="59">
        <v>5670</v>
      </c>
      <c r="R11" s="59">
        <f>'[4]All Stats'!G59</f>
        <v>5670</v>
      </c>
      <c r="S11" s="59">
        <v>5670</v>
      </c>
      <c r="T11" s="59">
        <v>5670</v>
      </c>
      <c r="U11" s="65">
        <f>'All Stats'!G63</f>
        <v>5670</v>
      </c>
      <c r="V11" s="61">
        <f t="shared" si="0"/>
        <v>3670</v>
      </c>
      <c r="W11" s="75">
        <f t="shared" si="3"/>
        <v>1.835</v>
      </c>
      <c r="X11" s="74">
        <f t="shared" si="1"/>
        <v>0</v>
      </c>
      <c r="Y11" s="62">
        <f t="shared" si="2"/>
        <v>0</v>
      </c>
    </row>
    <row r="12" spans="1:25" s="58" customFormat="1" x14ac:dyDescent="0.2">
      <c r="A12" s="91" t="s">
        <v>9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1121</v>
      </c>
      <c r="H12" s="35">
        <v>1121</v>
      </c>
      <c r="I12" s="35">
        <v>1121</v>
      </c>
      <c r="J12" s="35">
        <v>1142</v>
      </c>
      <c r="K12" s="35">
        <v>1142</v>
      </c>
      <c r="L12" s="14">
        <v>1185</v>
      </c>
      <c r="M12" s="14">
        <v>1185</v>
      </c>
      <c r="N12" s="59">
        <v>1185</v>
      </c>
      <c r="O12" s="59" t="str">
        <f>'[2]All Stats'!F59</f>
        <v>1 185</v>
      </c>
      <c r="P12" s="59">
        <v>1185</v>
      </c>
      <c r="Q12" s="59">
        <v>1185</v>
      </c>
      <c r="R12" s="59">
        <f>'[4]All Stats'!F59</f>
        <v>0</v>
      </c>
      <c r="S12" s="59">
        <v>1830</v>
      </c>
      <c r="T12" s="59">
        <v>1830</v>
      </c>
      <c r="U12" s="65">
        <f>'All Stats'!F63</f>
        <v>1362</v>
      </c>
      <c r="V12" s="61">
        <f>P12-B12</f>
        <v>185</v>
      </c>
      <c r="W12" s="75">
        <f t="shared" si="3"/>
        <v>0.185</v>
      </c>
      <c r="X12" s="74">
        <f>U12-S12</f>
        <v>-468</v>
      </c>
      <c r="Y12" s="62">
        <f>X12/S12</f>
        <v>-0.25573770491803277</v>
      </c>
    </row>
    <row r="13" spans="1:25" s="58" customFormat="1" x14ac:dyDescent="0.2">
      <c r="A13" s="91" t="s">
        <v>10</v>
      </c>
      <c r="B13" s="35"/>
      <c r="C13" s="35"/>
      <c r="D13" s="35"/>
      <c r="E13" s="35"/>
      <c r="F13" s="35"/>
      <c r="G13" s="35"/>
      <c r="H13" s="35"/>
      <c r="I13" s="35">
        <v>0</v>
      </c>
      <c r="J13" s="35">
        <v>0</v>
      </c>
      <c r="K13" s="35">
        <v>0</v>
      </c>
      <c r="L13" s="14">
        <v>0</v>
      </c>
      <c r="M13" s="14">
        <v>0</v>
      </c>
      <c r="N13" s="157">
        <v>3000</v>
      </c>
      <c r="O13" s="59" t="str">
        <f>'[2]All Stats'!K59</f>
        <v>3 000</v>
      </c>
      <c r="P13" s="59">
        <v>3000</v>
      </c>
      <c r="Q13" s="59">
        <v>2000</v>
      </c>
      <c r="R13" s="59">
        <f>'[4]All Stats'!K59</f>
        <v>3000</v>
      </c>
      <c r="S13" s="59">
        <v>3000</v>
      </c>
      <c r="T13" s="59">
        <v>3000</v>
      </c>
      <c r="U13" s="65">
        <f>'All Stats'!K63</f>
        <v>3000</v>
      </c>
      <c r="V13" s="61">
        <f>U13-B13</f>
        <v>3000</v>
      </c>
      <c r="W13" s="75"/>
      <c r="X13" s="74">
        <f t="shared" si="1"/>
        <v>0</v>
      </c>
      <c r="Y13" s="62">
        <f t="shared" si="2"/>
        <v>0</v>
      </c>
    </row>
    <row r="14" spans="1:25" s="58" customFormat="1" ht="13.5" thickBot="1" x14ac:dyDescent="0.25">
      <c r="A14" s="91" t="s">
        <v>11</v>
      </c>
      <c r="B14" s="35">
        <v>0</v>
      </c>
      <c r="C14" s="35">
        <v>5000</v>
      </c>
      <c r="D14" s="35">
        <v>5000</v>
      </c>
      <c r="E14" s="35">
        <v>6681</v>
      </c>
      <c r="F14" s="35">
        <v>10456</v>
      </c>
      <c r="G14" s="35">
        <v>0</v>
      </c>
      <c r="H14" s="35">
        <v>10456</v>
      </c>
      <c r="I14" s="35">
        <v>10456</v>
      </c>
      <c r="J14" s="35">
        <v>10456</v>
      </c>
      <c r="K14" s="35">
        <v>10456</v>
      </c>
      <c r="L14" s="15">
        <v>10340</v>
      </c>
      <c r="M14" s="15">
        <v>10340</v>
      </c>
      <c r="N14" s="161">
        <v>16135</v>
      </c>
      <c r="O14" s="59" t="str">
        <f>'[2]All Stats'!L59</f>
        <v>16 135</v>
      </c>
      <c r="P14" s="59">
        <v>16192</v>
      </c>
      <c r="Q14" s="59">
        <v>0</v>
      </c>
      <c r="R14" s="59">
        <f>'[4]All Stats'!L59</f>
        <v>16192</v>
      </c>
      <c r="S14" s="59">
        <v>16192</v>
      </c>
      <c r="T14" s="59">
        <v>16192</v>
      </c>
      <c r="U14" s="65">
        <f>'All Stats'!L63</f>
        <v>16192</v>
      </c>
      <c r="V14" s="61">
        <f>U14-B14</f>
        <v>16192</v>
      </c>
      <c r="W14" s="75">
        <v>0</v>
      </c>
      <c r="X14" s="74">
        <f t="shared" si="1"/>
        <v>0</v>
      </c>
      <c r="Y14" s="62">
        <f t="shared" si="2"/>
        <v>0</v>
      </c>
    </row>
    <row r="15" spans="1:25" s="94" customFormat="1" ht="13.5" thickBot="1" x14ac:dyDescent="0.25">
      <c r="A15" s="165" t="s">
        <v>128</v>
      </c>
      <c r="B15" s="56">
        <v>108588</v>
      </c>
      <c r="C15" s="56">
        <v>114588</v>
      </c>
      <c r="D15" s="56">
        <v>129343</v>
      </c>
      <c r="E15" s="56">
        <v>129605</v>
      </c>
      <c r="F15" s="56">
        <v>97117</v>
      </c>
      <c r="G15" s="56">
        <v>122387</v>
      </c>
      <c r="H15" s="56">
        <v>127462</v>
      </c>
      <c r="I15" s="56">
        <v>101652</v>
      </c>
      <c r="J15" s="56">
        <v>98553</v>
      </c>
      <c r="K15" s="56">
        <v>96136</v>
      </c>
      <c r="L15" s="56">
        <v>97574</v>
      </c>
      <c r="M15" s="56">
        <v>97574</v>
      </c>
      <c r="N15" s="66">
        <f>SUM(N5:N14)</f>
        <v>111098</v>
      </c>
      <c r="O15" s="66">
        <v>112883</v>
      </c>
      <c r="P15" s="66">
        <f>SUM(P10:P14)</f>
        <v>24162</v>
      </c>
      <c r="Q15" s="66">
        <v>96001</v>
      </c>
      <c r="R15" s="66">
        <f>SUM(R5:R14)</f>
        <v>112008</v>
      </c>
      <c r="S15" s="66">
        <f>SUM(S5:S14)</f>
        <v>113838</v>
      </c>
      <c r="T15" s="66">
        <f>SUM(T5:T14)</f>
        <v>113838</v>
      </c>
      <c r="U15" s="66">
        <f>SUM(U5:U14)</f>
        <v>164205</v>
      </c>
      <c r="V15" s="66">
        <f>U15-B15</f>
        <v>55617</v>
      </c>
      <c r="W15" s="174">
        <f t="shared" si="3"/>
        <v>0.51218366670350313</v>
      </c>
      <c r="X15" s="66">
        <f>U15-S15</f>
        <v>50367</v>
      </c>
      <c r="Y15" s="175">
        <f t="shared" si="2"/>
        <v>0.44967323762588385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All Stats</vt:lpstr>
      <vt:lpstr>Holdings</vt:lpstr>
      <vt:lpstr>Items Issued</vt:lpstr>
      <vt:lpstr>Search Room</vt:lpstr>
      <vt:lpstr>Enquiries</vt:lpstr>
      <vt:lpstr>Staff</vt:lpstr>
      <vt:lpstr>Web Hits</vt:lpstr>
      <vt:lpstr>Web visits</vt:lpstr>
      <vt:lpstr>Repository</vt:lpstr>
      <vt:lpstr>Holdings by FTE</vt:lpstr>
      <vt:lpstr>Charts 2015-2016</vt:lpstr>
      <vt:lpstr>Enquiries!Print_Area</vt:lpstr>
      <vt:lpstr>Holdings!Print_Area</vt:lpstr>
      <vt:lpstr>'Items Issued'!Print_Area</vt:lpstr>
      <vt:lpstr>Repository!Print_Area</vt:lpstr>
      <vt:lpstr>'Search Room'!Print_Area</vt:lpstr>
      <vt:lpstr>Staff!Print_Area</vt:lpstr>
      <vt:lpstr>'Web Hits'!Print_Area</vt:lpstr>
      <vt:lpstr>'Web visits'!Print_Area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CAARA Archival Statistics 2012-13</dc:title>
  <dc:creator>Tom Reynolds</dc:creator>
  <cp:lastModifiedBy>Tegan Hartweg</cp:lastModifiedBy>
  <cp:lastPrinted>2016-09-30T06:45:14Z</cp:lastPrinted>
  <dcterms:created xsi:type="dcterms:W3CDTF">2009-10-02T05:50:27Z</dcterms:created>
  <dcterms:modified xsi:type="dcterms:W3CDTF">2021-09-29T04:06:25Z</dcterms:modified>
</cp:coreProperties>
</file>