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7545" windowHeight="4770" tabRatio="807"/>
  </bookViews>
  <sheets>
    <sheet name="All Stats" sheetId="10" r:id="rId1"/>
    <sheet name="Holdings" sheetId="1" r:id="rId2"/>
    <sheet name="Items Issued" sheetId="5" r:id="rId3"/>
    <sheet name="Search Room" sheetId="4" r:id="rId4"/>
    <sheet name="Enquiries" sheetId="6" r:id="rId5"/>
    <sheet name="Staff" sheetId="7" r:id="rId6"/>
    <sheet name="Web Hits" sheetId="8" r:id="rId7"/>
    <sheet name="Web visits" sheetId="9" r:id="rId8"/>
    <sheet name="Repository" sheetId="3" r:id="rId9"/>
    <sheet name="Holdings by FTE" sheetId="15" r:id="rId10"/>
    <sheet name="Charts 2012-113" sheetId="16" r:id="rId11"/>
  </sheets>
  <externalReferences>
    <externalReference r:id="rId12"/>
    <externalReference r:id="rId13"/>
  </externalReferences>
  <definedNames>
    <definedName name="_xlnm.Print_Area" localSheetId="4">Enquiries!$A$1:$V$15</definedName>
    <definedName name="_xlnm.Print_Area" localSheetId="1">Holdings!$A$1:$V$14</definedName>
    <definedName name="_xlnm.Print_Area" localSheetId="2">'Items Issued'!$A$1:$V$15</definedName>
    <definedName name="_xlnm.Print_Area" localSheetId="8">Repository!$A$1:$V$15</definedName>
    <definedName name="_xlnm.Print_Area" localSheetId="3">'Search Room'!$A$1:$V$15</definedName>
    <definedName name="_xlnm.Print_Area" localSheetId="5">Staff!$A$1:$V$14</definedName>
    <definedName name="_xlnm.Print_Area" localSheetId="6">'Web Hits'!$A$1:$Q$15</definedName>
    <definedName name="_xlnm.Print_Area" localSheetId="7">'Web visits'!$A$1:$Q$15</definedName>
  </definedNames>
  <calcPr calcId="145621"/>
</workbook>
</file>

<file path=xl/calcChain.xml><?xml version="1.0" encoding="utf-8"?>
<calcChain xmlns="http://schemas.openxmlformats.org/spreadsheetml/2006/main">
  <c r="R8" i="1" l="1"/>
  <c r="R9" i="1" l="1"/>
  <c r="R10" i="1"/>
  <c r="S12" i="3"/>
  <c r="Q12" i="9"/>
  <c r="P11" i="8"/>
  <c r="O7" i="8"/>
  <c r="N9" i="8"/>
  <c r="N8" i="8"/>
  <c r="P14" i="7" l="1"/>
  <c r="T10" i="1" l="1"/>
  <c r="U10" i="1" l="1"/>
  <c r="V10" i="1" s="1"/>
  <c r="S10" i="1"/>
  <c r="P14" i="15"/>
  <c r="R13" i="15"/>
  <c r="R12" i="15"/>
  <c r="R11" i="15"/>
  <c r="R10" i="15"/>
  <c r="R9" i="15"/>
  <c r="R8" i="15"/>
  <c r="R7" i="15"/>
  <c r="R6" i="15"/>
  <c r="R5" i="15"/>
  <c r="R4" i="15"/>
  <c r="R14" i="3"/>
  <c r="R13" i="3"/>
  <c r="R12" i="3"/>
  <c r="U12" i="3" s="1"/>
  <c r="V12" i="3" s="1"/>
  <c r="R11" i="3"/>
  <c r="R10" i="3"/>
  <c r="R9" i="3"/>
  <c r="R8" i="3"/>
  <c r="R7" i="3"/>
  <c r="R6" i="3"/>
  <c r="R5" i="3"/>
  <c r="P15" i="5"/>
  <c r="L14" i="1"/>
  <c r="M14" i="1"/>
  <c r="O14" i="1"/>
  <c r="P14" i="1"/>
  <c r="P15" i="6"/>
  <c r="M14" i="9"/>
  <c r="M13" i="9"/>
  <c r="M12" i="9"/>
  <c r="M11" i="9"/>
  <c r="M10" i="9"/>
  <c r="M9" i="9"/>
  <c r="M8" i="9"/>
  <c r="M7" i="9"/>
  <c r="M6" i="9"/>
  <c r="M5" i="9"/>
  <c r="N5" i="9" s="1"/>
  <c r="M15" i="8"/>
  <c r="R13" i="7"/>
  <c r="S13" i="15" s="1"/>
  <c r="R12" i="7"/>
  <c r="R11" i="7"/>
  <c r="R10" i="7"/>
  <c r="R9" i="7"/>
  <c r="S9" i="15" s="1"/>
  <c r="R8" i="7"/>
  <c r="R7" i="7"/>
  <c r="S7" i="15" s="1"/>
  <c r="R6" i="7"/>
  <c r="R5" i="7"/>
  <c r="S5" i="15" s="1"/>
  <c r="R4" i="7"/>
  <c r="R14" i="6"/>
  <c r="R13" i="6"/>
  <c r="R12" i="6"/>
  <c r="R11" i="6"/>
  <c r="R10" i="6"/>
  <c r="R9" i="6"/>
  <c r="R8" i="6"/>
  <c r="R7" i="6"/>
  <c r="R6" i="6"/>
  <c r="R5" i="6"/>
  <c r="P15" i="4"/>
  <c r="R14" i="4"/>
  <c r="R13" i="4"/>
  <c r="R12" i="4"/>
  <c r="R11" i="4"/>
  <c r="R10" i="4"/>
  <c r="R9" i="4"/>
  <c r="R8" i="4"/>
  <c r="R7" i="4"/>
  <c r="R6" i="4"/>
  <c r="R5" i="4"/>
  <c r="R14" i="5"/>
  <c r="R13" i="5"/>
  <c r="R12" i="5"/>
  <c r="R11" i="5"/>
  <c r="R10" i="5"/>
  <c r="R9" i="5"/>
  <c r="R8" i="5"/>
  <c r="R7" i="5"/>
  <c r="R6" i="5"/>
  <c r="R5" i="5"/>
  <c r="R14" i="7" l="1"/>
  <c r="U14" i="7" s="1"/>
  <c r="V14" i="7" s="1"/>
  <c r="S6" i="7"/>
  <c r="U6" i="7"/>
  <c r="V6" i="7" s="1"/>
  <c r="S10" i="7"/>
  <c r="U10" i="7"/>
  <c r="V10" i="7" s="1"/>
  <c r="U11" i="7"/>
  <c r="V11" i="7" s="1"/>
  <c r="S11" i="7"/>
  <c r="S6" i="15"/>
  <c r="S10" i="15"/>
  <c r="S4" i="7"/>
  <c r="U4" i="7"/>
  <c r="V4" i="7" s="1"/>
  <c r="U8" i="7"/>
  <c r="V8" i="7" s="1"/>
  <c r="S8" i="7"/>
  <c r="S12" i="7"/>
  <c r="U12" i="7"/>
  <c r="V12" i="7" s="1"/>
  <c r="S11" i="15"/>
  <c r="U7" i="7"/>
  <c r="V7" i="7" s="1"/>
  <c r="S7" i="7"/>
  <c r="U5" i="7"/>
  <c r="V5" i="7" s="1"/>
  <c r="S5" i="7"/>
  <c r="S9" i="7"/>
  <c r="U9" i="7"/>
  <c r="V9" i="7" s="1"/>
  <c r="S13" i="7"/>
  <c r="U13" i="7"/>
  <c r="V13" i="7" s="1"/>
  <c r="S4" i="15"/>
  <c r="S8" i="15"/>
  <c r="S12" i="15"/>
  <c r="S10" i="3"/>
  <c r="U10" i="3"/>
  <c r="V10" i="3" s="1"/>
  <c r="S8" i="3"/>
  <c r="U8" i="3"/>
  <c r="V8" i="3" s="1"/>
  <c r="U6" i="3"/>
  <c r="V6" i="3" s="1"/>
  <c r="S6" i="3"/>
  <c r="U5" i="3"/>
  <c r="V5" i="3" s="1"/>
  <c r="S5" i="3"/>
  <c r="U9" i="3"/>
  <c r="V9" i="3" s="1"/>
  <c r="S9" i="3"/>
  <c r="U13" i="3"/>
  <c r="V13" i="3" s="1"/>
  <c r="S13" i="3"/>
  <c r="S14" i="3"/>
  <c r="U14" i="3"/>
  <c r="V14" i="3" s="1"/>
  <c r="S7" i="3"/>
  <c r="U7" i="3"/>
  <c r="V7" i="3" s="1"/>
  <c r="S11" i="3"/>
  <c r="U11" i="3"/>
  <c r="V11" i="3" s="1"/>
  <c r="R15" i="3"/>
  <c r="P6" i="9"/>
  <c r="Q6" i="9" s="1"/>
  <c r="N6" i="9"/>
  <c r="P10" i="9"/>
  <c r="Q10" i="9" s="1"/>
  <c r="N10" i="9"/>
  <c r="P14" i="9"/>
  <c r="Q14" i="9" s="1"/>
  <c r="N14" i="9"/>
  <c r="P7" i="9"/>
  <c r="Q7" i="9" s="1"/>
  <c r="N7" i="9"/>
  <c r="P11" i="9"/>
  <c r="Q11" i="9" s="1"/>
  <c r="N11" i="9"/>
  <c r="M15" i="9"/>
  <c r="P8" i="9"/>
  <c r="Q8" i="9" s="1"/>
  <c r="N8" i="9"/>
  <c r="P9" i="9"/>
  <c r="Q9" i="9" s="1"/>
  <c r="N9" i="9"/>
  <c r="P13" i="9"/>
  <c r="Q13" i="9" s="1"/>
  <c r="N13" i="9"/>
  <c r="U8" i="5"/>
  <c r="V8" i="5" s="1"/>
  <c r="S8" i="5"/>
  <c r="U12" i="5"/>
  <c r="V12" i="5" s="1"/>
  <c r="S12" i="5"/>
  <c r="S5" i="4"/>
  <c r="U5" i="4"/>
  <c r="V5" i="4" s="1"/>
  <c r="S9" i="4"/>
  <c r="U9" i="4"/>
  <c r="V9" i="4" s="1"/>
  <c r="S13" i="4"/>
  <c r="U13" i="4"/>
  <c r="V13" i="4" s="1"/>
  <c r="U5" i="6"/>
  <c r="V5" i="6" s="1"/>
  <c r="S5" i="6"/>
  <c r="U9" i="6"/>
  <c r="V9" i="6" s="1"/>
  <c r="S9" i="6"/>
  <c r="U13" i="6"/>
  <c r="V13" i="6" s="1"/>
  <c r="S13" i="6"/>
  <c r="U5" i="5"/>
  <c r="V5" i="5" s="1"/>
  <c r="S5" i="5"/>
  <c r="S9" i="5"/>
  <c r="U9" i="5"/>
  <c r="V9" i="5" s="1"/>
  <c r="S13" i="5"/>
  <c r="U13" i="5"/>
  <c r="V13" i="5" s="1"/>
  <c r="S6" i="4"/>
  <c r="U6" i="4"/>
  <c r="V6" i="4" s="1"/>
  <c r="S10" i="4"/>
  <c r="U10" i="4"/>
  <c r="V10" i="4" s="1"/>
  <c r="S14" i="4"/>
  <c r="U14" i="4"/>
  <c r="V14" i="4" s="1"/>
  <c r="U6" i="6"/>
  <c r="V6" i="6" s="1"/>
  <c r="S6" i="6"/>
  <c r="U10" i="6"/>
  <c r="V10" i="6" s="1"/>
  <c r="S10" i="6"/>
  <c r="U14" i="6"/>
  <c r="V14" i="6" s="1"/>
  <c r="S14" i="6"/>
  <c r="U6" i="5"/>
  <c r="V6" i="5" s="1"/>
  <c r="S6" i="5"/>
  <c r="S10" i="5"/>
  <c r="U10" i="5"/>
  <c r="V10" i="5" s="1"/>
  <c r="S14" i="5"/>
  <c r="U14" i="5"/>
  <c r="V14" i="5" s="1"/>
  <c r="U7" i="4"/>
  <c r="V7" i="4" s="1"/>
  <c r="S7" i="4"/>
  <c r="U11" i="4"/>
  <c r="V11" i="4" s="1"/>
  <c r="S11" i="4"/>
  <c r="R15" i="4"/>
  <c r="U7" i="6"/>
  <c r="V7" i="6" s="1"/>
  <c r="S7" i="6"/>
  <c r="U11" i="6"/>
  <c r="V11" i="6" s="1"/>
  <c r="S11" i="6"/>
  <c r="R15" i="6"/>
  <c r="U7" i="5"/>
  <c r="V7" i="5" s="1"/>
  <c r="S7" i="5"/>
  <c r="S11" i="5"/>
  <c r="U11" i="5"/>
  <c r="V11" i="5" s="1"/>
  <c r="R15" i="5"/>
  <c r="S8" i="4"/>
  <c r="U8" i="4"/>
  <c r="V8" i="4" s="1"/>
  <c r="S12" i="4"/>
  <c r="U12" i="4"/>
  <c r="V12" i="4" s="1"/>
  <c r="U8" i="6"/>
  <c r="V8" i="6" s="1"/>
  <c r="S8" i="6"/>
  <c r="U12" i="6"/>
  <c r="V12" i="6" s="1"/>
  <c r="S12" i="6"/>
  <c r="U10" i="15"/>
  <c r="W10" i="15"/>
  <c r="X10" i="15" s="1"/>
  <c r="W7" i="15"/>
  <c r="X7" i="15" s="1"/>
  <c r="U7" i="15"/>
  <c r="W11" i="15"/>
  <c r="X11" i="15" s="1"/>
  <c r="U11" i="15"/>
  <c r="R14" i="15"/>
  <c r="U6" i="15"/>
  <c r="W6" i="15"/>
  <c r="X6" i="15" s="1"/>
  <c r="U4" i="15"/>
  <c r="W4" i="15"/>
  <c r="X4" i="15" s="1"/>
  <c r="U8" i="15"/>
  <c r="W8" i="15"/>
  <c r="X8" i="15" s="1"/>
  <c r="U12" i="15"/>
  <c r="W12" i="15"/>
  <c r="X12" i="15" s="1"/>
  <c r="U5" i="15"/>
  <c r="W5" i="15"/>
  <c r="X5" i="15" s="1"/>
  <c r="U9" i="15"/>
  <c r="W9" i="15"/>
  <c r="X9" i="15" s="1"/>
  <c r="W13" i="15"/>
  <c r="X13" i="15" s="1"/>
  <c r="U13" i="15"/>
  <c r="R13" i="1"/>
  <c r="R12" i="1"/>
  <c r="R11" i="1"/>
  <c r="R7" i="1"/>
  <c r="R6" i="1"/>
  <c r="R5" i="1"/>
  <c r="R4" i="1"/>
  <c r="S14" i="7" l="1"/>
  <c r="S14" i="15"/>
  <c r="T14" i="15" s="1"/>
  <c r="T4" i="15"/>
  <c r="S15" i="3"/>
  <c r="U15" i="4"/>
  <c r="V15" i="4" s="1"/>
  <c r="S15" i="4"/>
  <c r="S15" i="5"/>
  <c r="U15" i="5"/>
  <c r="V15" i="5" s="1"/>
  <c r="U15" i="6"/>
  <c r="V15" i="6" s="1"/>
  <c r="S15" i="6"/>
  <c r="U7" i="1"/>
  <c r="V7" i="1" s="1"/>
  <c r="S7" i="1"/>
  <c r="T7" i="1" s="1"/>
  <c r="S12" i="1"/>
  <c r="U12" i="1"/>
  <c r="V12" i="1" s="1"/>
  <c r="U14" i="15"/>
  <c r="V14" i="15" s="1"/>
  <c r="W14" i="15"/>
  <c r="X14" i="15" s="1"/>
  <c r="S5" i="1"/>
  <c r="T5" i="1" s="1"/>
  <c r="U5" i="1"/>
  <c r="V5" i="1" s="1"/>
  <c r="S9" i="1"/>
  <c r="T9" i="1" s="1"/>
  <c r="U9" i="1"/>
  <c r="V9" i="1" s="1"/>
  <c r="U6" i="1"/>
  <c r="V6" i="1" s="1"/>
  <c r="S6" i="1"/>
  <c r="S11" i="1"/>
  <c r="U11" i="1"/>
  <c r="V11" i="1" s="1"/>
  <c r="R14" i="1"/>
  <c r="S4" i="1"/>
  <c r="U4" i="1"/>
  <c r="V4" i="1" s="1"/>
  <c r="S8" i="1"/>
  <c r="T8" i="1" s="1"/>
  <c r="U8" i="1"/>
  <c r="V8" i="1" s="1"/>
  <c r="S13" i="1"/>
  <c r="U13" i="1"/>
  <c r="V13" i="1" s="1"/>
  <c r="K14" i="8"/>
  <c r="K10" i="8"/>
  <c r="K9" i="8"/>
  <c r="K8" i="8"/>
  <c r="V11" i="15"/>
  <c r="V10" i="15"/>
  <c r="V13" i="15"/>
  <c r="V9" i="15"/>
  <c r="V6" i="15"/>
  <c r="T9" i="15"/>
  <c r="T13" i="15"/>
  <c r="T10" i="15"/>
  <c r="T6" i="15"/>
  <c r="T5" i="15"/>
  <c r="T10" i="3"/>
  <c r="T12" i="3"/>
  <c r="T8" i="3"/>
  <c r="O6" i="9"/>
  <c r="T13" i="7"/>
  <c r="T8" i="7"/>
  <c r="T7" i="7"/>
  <c r="T4" i="7"/>
  <c r="T14" i="6"/>
  <c r="T8" i="6"/>
  <c r="T6" i="6"/>
  <c r="T12" i="6"/>
  <c r="T10" i="6"/>
  <c r="T5" i="6"/>
  <c r="T10" i="4"/>
  <c r="T12" i="4"/>
  <c r="T14" i="4"/>
  <c r="T8" i="4"/>
  <c r="T6" i="4"/>
  <c r="T7" i="4"/>
  <c r="O13" i="15"/>
  <c r="O11" i="15"/>
  <c r="O10" i="15"/>
  <c r="O9" i="15"/>
  <c r="O8" i="15"/>
  <c r="O7" i="15"/>
  <c r="O6" i="15"/>
  <c r="O5" i="15"/>
  <c r="O4" i="15"/>
  <c r="O10" i="3"/>
  <c r="O11" i="3"/>
  <c r="O12" i="3"/>
  <c r="O13" i="3"/>
  <c r="O14" i="3"/>
  <c r="O9" i="3"/>
  <c r="O8" i="3"/>
  <c r="O7" i="3"/>
  <c r="O6" i="3"/>
  <c r="O7" i="9"/>
  <c r="O8" i="9"/>
  <c r="O10" i="9"/>
  <c r="J12" i="9"/>
  <c r="J15" i="9" s="1"/>
  <c r="N15" i="9" s="1"/>
  <c r="O15" i="9" s="1"/>
  <c r="O14" i="9"/>
  <c r="O5" i="9"/>
  <c r="O4" i="7"/>
  <c r="O5" i="7"/>
  <c r="O6" i="7"/>
  <c r="O7" i="7"/>
  <c r="O8" i="7"/>
  <c r="O9" i="7"/>
  <c r="O10" i="7"/>
  <c r="O11" i="7"/>
  <c r="O12" i="7"/>
  <c r="O13" i="7"/>
  <c r="O12" i="6"/>
  <c r="O13" i="6"/>
  <c r="O14" i="6"/>
  <c r="O12" i="4"/>
  <c r="O13" i="4"/>
  <c r="O10" i="5"/>
  <c r="O11" i="5"/>
  <c r="O12" i="5"/>
  <c r="O13" i="5"/>
  <c r="O14" i="5"/>
  <c r="O9" i="5"/>
  <c r="O8" i="5"/>
  <c r="O7" i="5"/>
  <c r="O6" i="5"/>
  <c r="I7" i="8"/>
  <c r="J14" i="8"/>
  <c r="N9" i="15"/>
  <c r="N14" i="15" s="1"/>
  <c r="N10" i="3"/>
  <c r="N15" i="3" s="1"/>
  <c r="I7" i="9"/>
  <c r="I15" i="9" s="1"/>
  <c r="N4" i="7"/>
  <c r="N5" i="7"/>
  <c r="N6" i="7"/>
  <c r="N7" i="7"/>
  <c r="N8" i="7"/>
  <c r="N9" i="7"/>
  <c r="N10" i="7"/>
  <c r="N11" i="7"/>
  <c r="N12" i="7"/>
  <c r="N13" i="7"/>
  <c r="N10" i="6"/>
  <c r="N15" i="6" s="1"/>
  <c r="N10" i="4"/>
  <c r="N12" i="4"/>
  <c r="N13" i="4"/>
  <c r="N10" i="5"/>
  <c r="N13" i="5"/>
  <c r="N14" i="1"/>
  <c r="L14" i="7"/>
  <c r="O15" i="8"/>
  <c r="O9" i="9"/>
  <c r="O11" i="9"/>
  <c r="Q15" i="8"/>
  <c r="Q7" i="8"/>
  <c r="T14" i="7"/>
  <c r="T6" i="5"/>
  <c r="T7" i="5"/>
  <c r="T8" i="5"/>
  <c r="T9" i="5"/>
  <c r="T10" i="5"/>
  <c r="T11" i="5"/>
  <c r="T12" i="5"/>
  <c r="T14" i="5"/>
  <c r="T5" i="5"/>
  <c r="N15" i="4" l="1"/>
  <c r="O15" i="6"/>
  <c r="O15" i="4"/>
  <c r="U14" i="1"/>
  <c r="V14" i="1" s="1"/>
  <c r="S14" i="1"/>
  <c r="T14" i="1" s="1"/>
  <c r="T8" i="15"/>
  <c r="V8" i="15"/>
  <c r="T7" i="15"/>
  <c r="V4" i="15"/>
  <c r="T5" i="3"/>
  <c r="N14" i="7"/>
  <c r="T5" i="7"/>
  <c r="T10" i="7"/>
  <c r="T6" i="7"/>
  <c r="T9" i="4"/>
  <c r="N15" i="5"/>
  <c r="T9" i="7"/>
  <c r="T12" i="7"/>
  <c r="T9" i="6"/>
  <c r="P15" i="3"/>
  <c r="T11" i="15"/>
  <c r="J15" i="8"/>
  <c r="T11" i="3"/>
  <c r="T4" i="1"/>
  <c r="T6" i="1"/>
  <c r="K15" i="8"/>
  <c r="T7" i="6"/>
  <c r="T5" i="4"/>
  <c r="K15" i="9"/>
  <c r="P15" i="9" s="1"/>
  <c r="Q15" i="9" s="1"/>
  <c r="I15" i="8"/>
  <c r="T12" i="1"/>
  <c r="T11" i="1"/>
  <c r="T13" i="1"/>
  <c r="T13" i="4"/>
  <c r="T11" i="4"/>
  <c r="T15" i="6"/>
  <c r="T11" i="6"/>
  <c r="O14" i="7"/>
  <c r="P5" i="9"/>
  <c r="Q5" i="9" s="1"/>
  <c r="T12" i="15"/>
  <c r="V12" i="15"/>
  <c r="T11" i="7"/>
  <c r="O13" i="9"/>
  <c r="T7" i="3"/>
  <c r="T9" i="3"/>
  <c r="T15" i="3"/>
  <c r="V5" i="15"/>
  <c r="V7" i="15"/>
  <c r="U15" i="3" l="1"/>
  <c r="V15" i="3" s="1"/>
  <c r="T15" i="5"/>
  <c r="N15" i="8"/>
  <c r="T15" i="4"/>
</calcChain>
</file>

<file path=xl/sharedStrings.xml><?xml version="1.0" encoding="utf-8"?>
<sst xmlns="http://schemas.openxmlformats.org/spreadsheetml/2006/main" count="596" uniqueCount="198">
  <si>
    <t xml:space="preserve">Holdings                   </t>
  </si>
  <si>
    <t>National</t>
  </si>
  <si>
    <t>VIC</t>
  </si>
  <si>
    <t>NSW</t>
  </si>
  <si>
    <t>QLD</t>
  </si>
  <si>
    <t>SA</t>
  </si>
  <si>
    <t>N/A</t>
  </si>
  <si>
    <t>WA</t>
  </si>
  <si>
    <t>TAS</t>
  </si>
  <si>
    <t>NT</t>
  </si>
  <si>
    <t>ACT</t>
  </si>
  <si>
    <t>NZ</t>
  </si>
  <si>
    <t>CAARA MEMBER</t>
  </si>
  <si>
    <t>National Archives of Australia</t>
  </si>
  <si>
    <t>State Records NSW</t>
  </si>
  <si>
    <t>Public Record Office Victoria</t>
  </si>
  <si>
    <t>Archives Office of Tasmania</t>
  </si>
  <si>
    <t>State Records Office of  Western Australia</t>
  </si>
  <si>
    <t>State Records of  South Australia</t>
  </si>
  <si>
    <t>Queensland State Archives</t>
  </si>
  <si>
    <t>Territory Records Office (ACT)</t>
  </si>
  <si>
    <t>Archives New Zealand</t>
  </si>
  <si>
    <t>Holdings</t>
  </si>
  <si>
    <t>1a</t>
  </si>
  <si>
    <t>At the start of year - Archives (metres)</t>
  </si>
  <si>
    <t>1b</t>
  </si>
  <si>
    <t>At the start of year - Total (items)</t>
  </si>
  <si>
    <t>2a</t>
  </si>
  <si>
    <t xml:space="preserve">Accessions during year - Archives (metres) </t>
  </si>
  <si>
    <t>2b</t>
  </si>
  <si>
    <t xml:space="preserve">Accessions during year - Total (items) </t>
  </si>
  <si>
    <t>3a</t>
  </si>
  <si>
    <t>Disposal during the reporting period (metres)</t>
  </si>
  <si>
    <t>3b</t>
  </si>
  <si>
    <t>Disposal during the reporting period- Total (items)</t>
  </si>
  <si>
    <t>4a</t>
  </si>
  <si>
    <t>At end of year - Archives (metres)</t>
  </si>
  <si>
    <t>4b</t>
  </si>
  <si>
    <t>At end of year - Archives (items)</t>
  </si>
  <si>
    <t>Method of calculation for item count</t>
  </si>
  <si>
    <t>Shelf metres x 158</t>
  </si>
  <si>
    <t>Shelf metres x 50</t>
  </si>
  <si>
    <t>Non-textual items counted only</t>
  </si>
  <si>
    <r>
      <t>Arrangement and Description</t>
    </r>
    <r>
      <rPr>
        <sz val="10"/>
        <rFont val="Verdana"/>
        <family val="2"/>
      </rPr>
      <t> </t>
    </r>
  </si>
  <si>
    <t>Number of accessions or consignments processed and / or documented</t>
  </si>
  <si>
    <t>6a</t>
  </si>
  <si>
    <t>At the start of the reporting period</t>
  </si>
  <si>
    <t>6b</t>
  </si>
  <si>
    <t>At the end of the reporting period</t>
  </si>
  <si>
    <t>Number of items listed</t>
  </si>
  <si>
    <t>7a</t>
  </si>
  <si>
    <t>7b</t>
  </si>
  <si>
    <r>
      <t>Number of series registered / described</t>
    </r>
    <r>
      <rPr>
        <sz val="10"/>
        <rFont val="Verdana"/>
        <family val="2"/>
      </rPr>
      <t> </t>
    </r>
  </si>
  <si>
    <t>8a</t>
  </si>
  <si>
    <t>8b</t>
  </si>
  <si>
    <r>
      <t>Number of context entities registered / described</t>
    </r>
    <r>
      <rPr>
        <sz val="10"/>
        <rFont val="Verdana"/>
        <family val="2"/>
      </rPr>
      <t> </t>
    </r>
  </si>
  <si>
    <t>9a</t>
  </si>
  <si>
    <t>9b</t>
  </si>
  <si>
    <t>10a</t>
  </si>
  <si>
    <t>10b</t>
  </si>
  <si>
    <t>Reference services / Use of Holdings</t>
  </si>
  <si>
    <t>11a</t>
  </si>
  <si>
    <t>Visits to search room during year</t>
  </si>
  <si>
    <t>11b</t>
  </si>
  <si>
    <t>Items made available in search room</t>
  </si>
  <si>
    <t>12a</t>
  </si>
  <si>
    <t>Number of enquiries (except records creators/owners)</t>
  </si>
  <si>
    <t>12b</t>
  </si>
  <si>
    <t>Number of archival records loaned to creators / owners other than in reading room or search room</t>
  </si>
  <si>
    <r>
      <t>Web Access</t>
    </r>
    <r>
      <rPr>
        <sz val="10"/>
        <rFont val="Verdana"/>
        <family val="2"/>
      </rPr>
      <t> </t>
    </r>
  </si>
  <si>
    <t>13a</t>
  </si>
  <si>
    <t>Number of 'hits' during reporting period</t>
  </si>
  <si>
    <t>13b</t>
  </si>
  <si>
    <t>Number of unique visits during reporting period</t>
  </si>
  <si>
    <t>Information availability on web site</t>
  </si>
  <si>
    <t>14a</t>
  </si>
  <si>
    <t>Creators / owners (Yes/No )</t>
  </si>
  <si>
    <t>14b</t>
  </si>
  <si>
    <t>Series (Yes/No )</t>
  </si>
  <si>
    <t>15a</t>
  </si>
  <si>
    <t>Items (includes indexes) (Yes/No)</t>
  </si>
  <si>
    <t>15b</t>
  </si>
  <si>
    <t>Digital copies (Yes/No)</t>
  </si>
  <si>
    <r>
      <t>Use of Holdings Percentage</t>
    </r>
    <r>
      <rPr>
        <sz val="10"/>
        <rFont val="Verdana"/>
        <family val="2"/>
      </rPr>
      <t> </t>
    </r>
  </si>
  <si>
    <t>16a</t>
  </si>
  <si>
    <t>Business Users</t>
  </si>
  <si>
    <t>16b</t>
  </si>
  <si>
    <t>Research Users</t>
  </si>
  <si>
    <r>
      <t xml:space="preserve">Repository buildings </t>
    </r>
    <r>
      <rPr>
        <sz val="10"/>
        <rFont val="Verdana"/>
        <family val="2"/>
      </rPr>
      <t> </t>
    </r>
  </si>
  <si>
    <t>17a</t>
  </si>
  <si>
    <t>Total storage area - start of year (m2)</t>
  </si>
  <si>
    <t>17b</t>
  </si>
  <si>
    <t>Total storage area - end of year (m2)</t>
  </si>
  <si>
    <t>18a</t>
  </si>
  <si>
    <t>Shelving capacity - start of year (metres)</t>
  </si>
  <si>
    <t>18b</t>
  </si>
  <si>
    <t>Shelving capacity - end of year (metres)</t>
  </si>
  <si>
    <t>Staff</t>
  </si>
  <si>
    <t>19a</t>
  </si>
  <si>
    <t>FTE positions filled - start of year</t>
  </si>
  <si>
    <t>19b</t>
  </si>
  <si>
    <t>FTE positions filled - end of year</t>
  </si>
  <si>
    <r>
      <t>Budget and Expenditure</t>
    </r>
    <r>
      <rPr>
        <sz val="10"/>
        <rFont val="Verdana"/>
        <family val="2"/>
      </rPr>
      <t> </t>
    </r>
  </si>
  <si>
    <t>20a</t>
  </si>
  <si>
    <t xml:space="preserve">Total expenditure during year ($A) </t>
  </si>
  <si>
    <t>20b</t>
  </si>
  <si>
    <t>Does expenditure include accommodation (Yes/No)</t>
  </si>
  <si>
    <t>Income</t>
  </si>
  <si>
    <t>21a</t>
  </si>
  <si>
    <t>Recurrent / Operating (Yes/No)</t>
  </si>
  <si>
    <t>21b</t>
  </si>
  <si>
    <t>Proportion of funding (%)</t>
  </si>
  <si>
    <t>22a</t>
  </si>
  <si>
    <t xml:space="preserve">Capital / Building and equipment (Yes/No) </t>
  </si>
  <si>
    <t>22b</t>
  </si>
  <si>
    <t>23a</t>
  </si>
  <si>
    <t xml:space="preserve">Earnings </t>
  </si>
  <si>
    <t>(Yes/No)</t>
  </si>
  <si>
    <t>23b</t>
  </si>
  <si>
    <t>24a</t>
  </si>
  <si>
    <t>Sponsorships (Yes/No)</t>
  </si>
  <si>
    <t>24b</t>
  </si>
  <si>
    <t>25a</t>
  </si>
  <si>
    <t>Grants (Yes/No)</t>
  </si>
  <si>
    <t>25b</t>
  </si>
  <si>
    <t>Proportion in funding (%)</t>
  </si>
  <si>
    <t>Repository Building</t>
  </si>
  <si>
    <t>Total Storage Area</t>
  </si>
  <si>
    <t>Reference Services</t>
  </si>
  <si>
    <t>Visits To Search Room</t>
  </si>
  <si>
    <t>Items Made Available</t>
  </si>
  <si>
    <t>Enquiries Recorded</t>
  </si>
  <si>
    <t>60+</t>
  </si>
  <si>
    <t>Web Access</t>
  </si>
  <si>
    <t>Web Access </t>
  </si>
  <si>
    <t>132 256</t>
  </si>
  <si>
    <t>TOTAL</t>
  </si>
  <si>
    <t>Pre 2001 information on web statistics was not included in COFSTA questionnaire. A comparison is made with 2001 rather than 1996</t>
  </si>
  <si>
    <t>Sm/staff</t>
  </si>
  <si>
    <t>Unique visits*</t>
  </si>
  <si>
    <t>Hits*</t>
  </si>
  <si>
    <t>41 525</t>
  </si>
  <si>
    <t>Notes</t>
  </si>
  <si>
    <t>11 783</t>
  </si>
  <si>
    <t xml:space="preserve">Shelf metres x 29 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</si>
  <si>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</si>
  <si>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</si>
  <si>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</si>
  <si>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</si>
  <si>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</si>
  <si>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</si>
  <si>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</si>
  <si>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</si>
  <si>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</si>
  <si>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</si>
  <si>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</si>
  <si>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</si>
  <si>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</si>
  <si>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</si>
  <si>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</si>
  <si>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</si>
  <si>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Percentage variation 2011/2012</t>
  </si>
  <si>
    <t>247 029</t>
  </si>
  <si>
    <t>Yes</t>
  </si>
  <si>
    <t>No</t>
  </si>
  <si>
    <t xml:space="preserve">       </t>
  </si>
  <si>
    <t>Shelf metres x 70 (paper files)</t>
  </si>
  <si>
    <t>2012-13</t>
  </si>
  <si>
    <t>Proportion of archival records included in finding aids accessible to researchers (%)</t>
  </si>
  <si>
    <t>7.000,000</t>
  </si>
  <si>
    <t>ANZ</t>
  </si>
  <si>
    <t>yes</t>
  </si>
  <si>
    <t xml:space="preserve">Q1-10. ACT Archives not responsible for custody &amp; storage of government archives </t>
  </si>
  <si>
    <t>for ACT government agencies</t>
  </si>
  <si>
    <t xml:space="preserve">which provide </t>
  </si>
  <si>
    <t xml:space="preserve">archives/temorary storage </t>
  </si>
  <si>
    <t xml:space="preserve">Q9. Reduction of agencies listed results from cleanup of ArchivesOne system </t>
  </si>
  <si>
    <t>Q5 Item count formula ,shelf metres x 29</t>
  </si>
  <si>
    <t>Q5 Item count formula, linear metres x 28</t>
  </si>
  <si>
    <t xml:space="preserve">Q17-18. figures refer to storage managed by Records Services, whih provide archives/temporary storgae for ACT government agencies </t>
  </si>
  <si>
    <t>Q5 item count formula, linear meters  x 158</t>
  </si>
  <si>
    <t>Q5 item count formula, linear metres x 158</t>
  </si>
  <si>
    <t>PROV</t>
  </si>
  <si>
    <t>Q1b Digital items = 1,049k</t>
  </si>
  <si>
    <t>Q5 item count, shelf metres x 158</t>
  </si>
  <si>
    <t>Q7b digital items = 1,227k</t>
  </si>
  <si>
    <t>SRNSW</t>
  </si>
  <si>
    <t>NAA</t>
  </si>
  <si>
    <t>Q5 item counts differ by format, e.g. paper files = shelf metres x 79</t>
  </si>
  <si>
    <t>Q5 no of items = number described on Archway plus estimates for other formats .e.g photos &amp; plans</t>
  </si>
  <si>
    <t>Variation 1996/97 - 2012/13</t>
  </si>
  <si>
    <t>Percentage variation 1996/97 - 2012/13</t>
  </si>
  <si>
    <t>Variation 2012/2013</t>
  </si>
  <si>
    <t>Percentage variation 2012/2013</t>
  </si>
  <si>
    <t>Percentage variation 1996/97 -2012/13</t>
  </si>
  <si>
    <t>Variation 2001/02 - 2012/13</t>
  </si>
  <si>
    <t>Percentage variation 2001/02 - 2012/13</t>
  </si>
  <si>
    <t>Northern Territory Archives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</si>
</sst>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u/>
      <sz val="9"/>
      <name val="Verdana"/>
      <family val="2"/>
    </font>
    <font>
      <sz val="10"/>
      <color indexed="10"/>
      <name val="Arial"/>
      <family val="2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right" wrapText="1"/>
    </xf>
    <xf numFmtId="0" fontId="5" fillId="2" borderId="1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right" vertical="top" wrapText="1"/>
    </xf>
    <xf numFmtId="0" fontId="11" fillId="4" borderId="7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9" fontId="6" fillId="0" borderId="12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6" xfId="0" applyFont="1" applyBorder="1" applyAlignment="1">
      <alignment horizontal="right" wrapText="1"/>
    </xf>
    <xf numFmtId="0" fontId="0" fillId="0" borderId="3" xfId="0" applyBorder="1" applyAlignment="1"/>
    <xf numFmtId="0" fontId="0" fillId="0" borderId="0" xfId="0" applyBorder="1" applyAlignment="1"/>
    <xf numFmtId="3" fontId="3" fillId="0" borderId="4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wrapText="1"/>
    </xf>
    <xf numFmtId="10" fontId="4" fillId="0" borderId="16" xfId="0" applyNumberFormat="1" applyFont="1" applyBorder="1" applyAlignment="1">
      <alignment horizontal="right" vertical="top" wrapText="1"/>
    </xf>
    <xf numFmtId="0" fontId="0" fillId="0" borderId="1" xfId="0" applyBorder="1"/>
    <xf numFmtId="3" fontId="4" fillId="0" borderId="5" xfId="0" applyNumberFormat="1" applyFont="1" applyBorder="1" applyAlignment="1">
      <alignment horizontal="right" wrapText="1"/>
    </xf>
    <xf numFmtId="3" fontId="4" fillId="0" borderId="4" xfId="0" applyNumberFormat="1" applyFont="1" applyBorder="1" applyAlignment="1"/>
    <xf numFmtId="3" fontId="4" fillId="0" borderId="10" xfId="0" applyNumberFormat="1" applyFont="1" applyBorder="1" applyAlignment="1">
      <alignment horizontal="right" wrapText="1"/>
    </xf>
    <xf numFmtId="10" fontId="4" fillId="0" borderId="1" xfId="0" applyNumberFormat="1" applyFont="1" applyBorder="1"/>
    <xf numFmtId="3" fontId="4" fillId="0" borderId="10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10" fontId="3" fillId="0" borderId="4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10" fontId="3" fillId="0" borderId="8" xfId="0" applyNumberFormat="1" applyFont="1" applyBorder="1"/>
    <xf numFmtId="10" fontId="3" fillId="0" borderId="8" xfId="0" applyNumberFormat="1" applyFont="1" applyBorder="1" applyAlignment="1">
      <alignment horizontal="right" vertical="top" wrapText="1"/>
    </xf>
    <xf numFmtId="10" fontId="4" fillId="0" borderId="16" xfId="0" applyNumberFormat="1" applyFont="1" applyBorder="1"/>
    <xf numFmtId="3" fontId="3" fillId="0" borderId="5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top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4" fillId="3" borderId="19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3" fontId="3" fillId="0" borderId="19" xfId="0" applyNumberFormat="1" applyFont="1" applyBorder="1" applyAlignment="1">
      <alignment horizontal="right" wrapText="1"/>
    </xf>
    <xf numFmtId="10" fontId="3" fillId="0" borderId="19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right" vertical="top" wrapText="1"/>
    </xf>
    <xf numFmtId="10" fontId="3" fillId="0" borderId="19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right" vertical="top"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10" fontId="4" fillId="0" borderId="19" xfId="0" applyNumberFormat="1" applyFont="1" applyBorder="1" applyAlignment="1">
      <alignment horizontal="right" wrapText="1"/>
    </xf>
    <xf numFmtId="0" fontId="11" fillId="2" borderId="20" xfId="0" applyFont="1" applyFill="1" applyBorder="1" applyAlignment="1">
      <alignment horizontal="right" wrapText="1"/>
    </xf>
    <xf numFmtId="0" fontId="11" fillId="2" borderId="21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0" fontId="11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wrapText="1"/>
    </xf>
    <xf numFmtId="0" fontId="4" fillId="4" borderId="22" xfId="0" applyFont="1" applyFill="1" applyBorder="1" applyAlignment="1">
      <alignment horizontal="right" wrapText="1"/>
    </xf>
    <xf numFmtId="0" fontId="11" fillId="6" borderId="19" xfId="0" applyFont="1" applyFill="1" applyBorder="1" applyAlignment="1">
      <alignment wrapText="1"/>
    </xf>
    <xf numFmtId="0" fontId="4" fillId="6" borderId="19" xfId="0" applyFont="1" applyFill="1" applyBorder="1" applyAlignment="1">
      <alignment horizontal="right" wrapText="1"/>
    </xf>
    <xf numFmtId="0" fontId="11" fillId="2" borderId="20" xfId="0" applyFont="1" applyFill="1" applyBorder="1" applyAlignment="1">
      <alignment wrapText="1"/>
    </xf>
    <xf numFmtId="0" fontId="3" fillId="2" borderId="22" xfId="0" applyFont="1" applyFill="1" applyBorder="1" applyAlignment="1">
      <alignment horizontal="right" wrapText="1"/>
    </xf>
    <xf numFmtId="0" fontId="12" fillId="3" borderId="20" xfId="0" applyFont="1" applyFill="1" applyBorder="1" applyAlignment="1"/>
    <xf numFmtId="0" fontId="3" fillId="3" borderId="21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wrapText="1"/>
    </xf>
    <xf numFmtId="0" fontId="3" fillId="4" borderId="22" xfId="0" applyFont="1" applyFill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0" fillId="0" borderId="23" xfId="0" applyBorder="1" applyAlignment="1"/>
    <xf numFmtId="9" fontId="4" fillId="0" borderId="19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1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/>
    <xf numFmtId="3" fontId="4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3" fontId="3" fillId="0" borderId="5" xfId="0" quotePrefix="1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/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vertical="top" wrapText="1"/>
    </xf>
    <xf numFmtId="0" fontId="12" fillId="4" borderId="7" xfId="0" applyFont="1" applyFill="1" applyBorder="1" applyAlignment="1">
      <alignment horizontal="right" vertical="top" wrapText="1"/>
    </xf>
    <xf numFmtId="10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/>
    <xf numFmtId="6" fontId="6" fillId="0" borderId="12" xfId="0" applyNumberFormat="1" applyFont="1" applyBorder="1" applyAlignment="1">
      <alignment horizontal="right" wrapText="1"/>
    </xf>
    <xf numFmtId="10" fontId="6" fillId="0" borderId="12" xfId="0" applyNumberFormat="1" applyFont="1" applyBorder="1" applyAlignment="1">
      <alignment horizontal="right" wrapText="1"/>
    </xf>
    <xf numFmtId="0" fontId="2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6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2" fillId="0" borderId="0" xfId="0" applyFont="1" applyAlignment="1"/>
    <xf numFmtId="0" fontId="5" fillId="0" borderId="0" xfId="0" applyFont="1"/>
    <xf numFmtId="0" fontId="22" fillId="0" borderId="0" xfId="0" applyFont="1"/>
    <xf numFmtId="1" fontId="4" fillId="3" borderId="9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165" fontId="0" fillId="0" borderId="0" xfId="0" applyNumberFormat="1"/>
    <xf numFmtId="0" fontId="23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3" borderId="26" xfId="0" applyFont="1" applyFill="1" applyBorder="1" applyAlignment="1">
      <alignment vertical="top" wrapText="1"/>
    </xf>
    <xf numFmtId="0" fontId="8" fillId="3" borderId="2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8" fillId="3" borderId="24" xfId="0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5" fillId="3" borderId="1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/>
    <xf numFmtId="0" fontId="4" fillId="2" borderId="1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11" fillId="4" borderId="20" xfId="0" applyFont="1" applyFill="1" applyBorder="1" applyAlignment="1">
      <alignment wrapText="1"/>
    </xf>
    <xf numFmtId="0" fontId="11" fillId="4" borderId="2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0861752051672"/>
          <c:y val="0.16506385833284487"/>
          <c:w val="0.56817540222513097"/>
          <c:h val="0.80221306083637811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9293899728510261"/>
                  <c:y val="-1.5830874738672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Holdings!$R$4:$R$13</c:f>
              <c:numCache>
                <c:formatCode>#,##0</c:formatCode>
                <c:ptCount val="10"/>
                <c:pt idx="0">
                  <c:v>381811</c:v>
                </c:pt>
                <c:pt idx="1">
                  <c:v>96106</c:v>
                </c:pt>
                <c:pt idx="2">
                  <c:v>76870</c:v>
                </c:pt>
                <c:pt idx="3">
                  <c:v>49624</c:v>
                </c:pt>
                <c:pt idx="4">
                  <c:v>77118</c:v>
                </c:pt>
                <c:pt idx="5">
                  <c:v>14865</c:v>
                </c:pt>
                <c:pt idx="6">
                  <c:v>20134</c:v>
                </c:pt>
                <c:pt idx="7">
                  <c:v>5417</c:v>
                </c:pt>
                <c:pt idx="8">
                  <c:v>0</c:v>
                </c:pt>
                <c:pt idx="9">
                  <c:v>101227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621303364782649"/>
          <c:y val="0.26568207471475397"/>
          <c:w val="0.13457783659173914"/>
          <c:h val="0.6275304965117701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062047542111E-2"/>
          <c:y val="0.11352449716624531"/>
          <c:w val="0.82391562261370432"/>
          <c:h val="0.72697986362734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Holdings!$B$4:$R$4</c:f>
              <c:numCache>
                <c:formatCode>#,##0</c:formatCode>
                <c:ptCount val="17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</c:numCache>
            </c:numRef>
          </c:val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Holdings!$B$5:$R$5</c:f>
              <c:numCache>
                <c:formatCode>#,##0</c:formatCode>
                <c:ptCount val="17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</c:numCache>
            </c:numRef>
          </c:val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Holdings!$B$6:$R$6</c:f>
              <c:numCache>
                <c:formatCode>#,##0</c:formatCode>
                <c:ptCount val="17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</c:numCache>
            </c:numRef>
          </c:val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Holdings!$B$7:$R$7</c:f>
              <c:numCache>
                <c:formatCode>#,##0</c:formatCode>
                <c:ptCount val="17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</c:numCache>
            </c:numRef>
          </c:val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Holdings!$B$8:$R$8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</c:numCache>
            </c:numRef>
          </c:val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Holdings!$B$9:$R$9</c:f>
              <c:numCache>
                <c:formatCode>#,##0</c:formatCode>
                <c:ptCount val="17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</c:numCache>
            </c:numRef>
          </c:val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Holdings!$B$10:$R$10</c:f>
              <c:numCache>
                <c:formatCode>#,##0</c:formatCode>
                <c:ptCount val="17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</c:numCache>
            </c:numRef>
          </c:val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Holdings!$B$11:$R$11</c:f>
              <c:numCache>
                <c:formatCode>#,##0</c:formatCode>
                <c:ptCount val="17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</c:numCache>
            </c:numRef>
          </c:val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Holdings!$B$12:$R$12</c:f>
              <c:numCache>
                <c:formatCode>#,##0</c:formatCode>
                <c:ptCount val="17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Holdings!$B$13:$R$13</c:f>
              <c:numCache>
                <c:formatCode>#,##0</c:formatCode>
                <c:ptCount val="17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50464"/>
        <c:axId val="134349568"/>
      </c:barChart>
      <c:catAx>
        <c:axId val="133950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4349568"/>
        <c:crosses val="autoZero"/>
        <c:auto val="1"/>
        <c:lblAlgn val="ctr"/>
        <c:lblOffset val="100"/>
        <c:noMultiLvlLbl val="0"/>
      </c:catAx>
      <c:valAx>
        <c:axId val="134349568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950464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1352449716624531"/>
          <c:w val="0.83808631360783969"/>
          <c:h val="0.8155578549147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Holdings!$B$3</c:f>
              <c:strCache>
                <c:ptCount val="1"/>
                <c:pt idx="0">
                  <c:v>1996-97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Holdings!$B$4:$B$13</c:f>
              <c:numCache>
                <c:formatCode>#,##0</c:formatCode>
                <c:ptCount val="10"/>
                <c:pt idx="0">
                  <c:v>197363</c:v>
                </c:pt>
                <c:pt idx="1">
                  <c:v>28233</c:v>
                </c:pt>
                <c:pt idx="2">
                  <c:v>42516</c:v>
                </c:pt>
                <c:pt idx="3">
                  <c:v>24211</c:v>
                </c:pt>
                <c:pt idx="4">
                  <c:v>0</c:v>
                </c:pt>
                <c:pt idx="5">
                  <c:v>9279</c:v>
                </c:pt>
                <c:pt idx="6">
                  <c:v>0</c:v>
                </c:pt>
                <c:pt idx="7">
                  <c:v>3228</c:v>
                </c:pt>
                <c:pt idx="9">
                  <c:v>66624</c:v>
                </c:pt>
              </c:numCache>
            </c:numRef>
          </c:val>
        </c:ser>
        <c:ser>
          <c:idx val="1"/>
          <c:order val="1"/>
          <c:tx>
            <c:strRef>
              <c:f>Holdings!$C$3</c:f>
              <c:strCache>
                <c:ptCount val="1"/>
                <c:pt idx="0">
                  <c:v>1997-98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Holdings!$C$4:$C$13</c:f>
              <c:numCache>
                <c:formatCode>#,##0</c:formatCode>
                <c:ptCount val="10"/>
                <c:pt idx="0">
                  <c:v>217278</c:v>
                </c:pt>
                <c:pt idx="1">
                  <c:v>32927</c:v>
                </c:pt>
                <c:pt idx="2">
                  <c:v>43500</c:v>
                </c:pt>
                <c:pt idx="3">
                  <c:v>24687</c:v>
                </c:pt>
                <c:pt idx="4">
                  <c:v>0</c:v>
                </c:pt>
                <c:pt idx="5">
                  <c:v>8335</c:v>
                </c:pt>
                <c:pt idx="6">
                  <c:v>15700</c:v>
                </c:pt>
                <c:pt idx="7">
                  <c:v>3244</c:v>
                </c:pt>
                <c:pt idx="9">
                  <c:v>64110</c:v>
                </c:pt>
              </c:numCache>
            </c:numRef>
          </c:val>
        </c:ser>
        <c:ser>
          <c:idx val="2"/>
          <c:order val="2"/>
          <c:tx>
            <c:strRef>
              <c:f>Holdings!$D$3</c:f>
              <c:strCache>
                <c:ptCount val="1"/>
                <c:pt idx="0">
                  <c:v>1998-99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Holdings!$D$4:$D$13</c:f>
              <c:numCache>
                <c:formatCode>#,##0</c:formatCode>
                <c:ptCount val="10"/>
                <c:pt idx="0">
                  <c:v>238254</c:v>
                </c:pt>
                <c:pt idx="1">
                  <c:v>38567</c:v>
                </c:pt>
                <c:pt idx="2">
                  <c:v>43892</c:v>
                </c:pt>
                <c:pt idx="3">
                  <c:v>25647</c:v>
                </c:pt>
                <c:pt idx="4">
                  <c:v>15430</c:v>
                </c:pt>
                <c:pt idx="5">
                  <c:v>8740</c:v>
                </c:pt>
                <c:pt idx="6">
                  <c:v>16143</c:v>
                </c:pt>
                <c:pt idx="7">
                  <c:v>3244</c:v>
                </c:pt>
                <c:pt idx="9">
                  <c:v>69369</c:v>
                </c:pt>
              </c:numCache>
            </c:numRef>
          </c:val>
        </c:ser>
        <c:ser>
          <c:idx val="3"/>
          <c:order val="3"/>
          <c:tx>
            <c:strRef>
              <c:f>Holdings!$E$3</c:f>
              <c:strCache>
                <c:ptCount val="1"/>
                <c:pt idx="0">
                  <c:v>1999-00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Holdings!$E$4:$E$13</c:f>
              <c:numCache>
                <c:formatCode>#,##0</c:formatCode>
                <c:ptCount val="10"/>
                <c:pt idx="0">
                  <c:v>249308</c:v>
                </c:pt>
                <c:pt idx="1">
                  <c:v>40909</c:v>
                </c:pt>
                <c:pt idx="2">
                  <c:v>44455</c:v>
                </c:pt>
                <c:pt idx="3">
                  <c:v>26361</c:v>
                </c:pt>
                <c:pt idx="4">
                  <c:v>16575</c:v>
                </c:pt>
                <c:pt idx="5">
                  <c:v>9033</c:v>
                </c:pt>
                <c:pt idx="6">
                  <c:v>16460</c:v>
                </c:pt>
                <c:pt idx="7">
                  <c:v>3326</c:v>
                </c:pt>
                <c:pt idx="9">
                  <c:v>70232</c:v>
                </c:pt>
              </c:numCache>
            </c:numRef>
          </c:val>
        </c:ser>
        <c:ser>
          <c:idx val="4"/>
          <c:order val="4"/>
          <c:tx>
            <c:strRef>
              <c:f>Holdings!$F$3</c:f>
              <c:strCache>
                <c:ptCount val="1"/>
                <c:pt idx="0">
                  <c:v>2000-01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Holdings!$F$4:$F$13</c:f>
              <c:numCache>
                <c:formatCode>#,##0</c:formatCode>
                <c:ptCount val="10"/>
                <c:pt idx="0">
                  <c:v>255895</c:v>
                </c:pt>
                <c:pt idx="1">
                  <c:v>50448</c:v>
                </c:pt>
                <c:pt idx="2">
                  <c:v>47105</c:v>
                </c:pt>
                <c:pt idx="3">
                  <c:v>26639</c:v>
                </c:pt>
                <c:pt idx="4">
                  <c:v>0</c:v>
                </c:pt>
                <c:pt idx="5">
                  <c:v>9313</c:v>
                </c:pt>
                <c:pt idx="6">
                  <c:v>16990</c:v>
                </c:pt>
                <c:pt idx="7">
                  <c:v>3326</c:v>
                </c:pt>
                <c:pt idx="9">
                  <c:v>73173</c:v>
                </c:pt>
              </c:numCache>
            </c:numRef>
          </c:val>
        </c:ser>
        <c:ser>
          <c:idx val="5"/>
          <c:order val="5"/>
          <c:tx>
            <c:strRef>
              <c:f>Holdings!$G$3</c:f>
              <c:strCache>
                <c:ptCount val="1"/>
                <c:pt idx="0">
                  <c:v>2001-02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Holdings!$G$4:$G$13</c:f>
              <c:numCache>
                <c:formatCode>#,##0</c:formatCode>
                <c:ptCount val="10"/>
                <c:pt idx="0">
                  <c:v>292399</c:v>
                </c:pt>
                <c:pt idx="1">
                  <c:v>45396</c:v>
                </c:pt>
                <c:pt idx="2">
                  <c:v>58262</c:v>
                </c:pt>
                <c:pt idx="3">
                  <c:v>34068</c:v>
                </c:pt>
                <c:pt idx="4">
                  <c:v>40000</c:v>
                </c:pt>
                <c:pt idx="5">
                  <c:v>9831</c:v>
                </c:pt>
                <c:pt idx="6">
                  <c:v>15698</c:v>
                </c:pt>
                <c:pt idx="7">
                  <c:v>3326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Holdings!$H$3</c:f>
              <c:strCache>
                <c:ptCount val="1"/>
                <c:pt idx="0">
                  <c:v>2002-03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Holdings!$H$4:$H$13</c:f>
              <c:numCache>
                <c:formatCode>#,##0</c:formatCode>
                <c:ptCount val="10"/>
                <c:pt idx="0">
                  <c:v>366193</c:v>
                </c:pt>
                <c:pt idx="1">
                  <c:v>57739</c:v>
                </c:pt>
                <c:pt idx="2">
                  <c:v>49655</c:v>
                </c:pt>
                <c:pt idx="3">
                  <c:v>34556</c:v>
                </c:pt>
                <c:pt idx="4">
                  <c:v>44969</c:v>
                </c:pt>
                <c:pt idx="5">
                  <c:v>10235</c:v>
                </c:pt>
                <c:pt idx="6">
                  <c:v>16002</c:v>
                </c:pt>
                <c:pt idx="7">
                  <c:v>3874</c:v>
                </c:pt>
                <c:pt idx="9">
                  <c:v>77500</c:v>
                </c:pt>
              </c:numCache>
            </c:numRef>
          </c:val>
        </c:ser>
        <c:ser>
          <c:idx val="7"/>
          <c:order val="7"/>
          <c:tx>
            <c:strRef>
              <c:f>Holdings!$I$3</c:f>
              <c:strCache>
                <c:ptCount val="1"/>
                <c:pt idx="0">
                  <c:v>2003-04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Holdings!$I$4:$I$13</c:f>
              <c:numCache>
                <c:formatCode>#,##0</c:formatCode>
                <c:ptCount val="10"/>
                <c:pt idx="0">
                  <c:v>264576</c:v>
                </c:pt>
                <c:pt idx="1">
                  <c:v>82227</c:v>
                </c:pt>
                <c:pt idx="2">
                  <c:v>53081</c:v>
                </c:pt>
                <c:pt idx="3">
                  <c:v>34924</c:v>
                </c:pt>
                <c:pt idx="4">
                  <c:v>50221</c:v>
                </c:pt>
                <c:pt idx="5">
                  <c:v>14674</c:v>
                </c:pt>
                <c:pt idx="6">
                  <c:v>16706</c:v>
                </c:pt>
                <c:pt idx="7">
                  <c:v>4306</c:v>
                </c:pt>
                <c:pt idx="9">
                  <c:v>79068</c:v>
                </c:pt>
              </c:numCache>
            </c:numRef>
          </c:val>
        </c:ser>
        <c:ser>
          <c:idx val="8"/>
          <c:order val="8"/>
          <c:tx>
            <c:strRef>
              <c:f>Holdings!$J$3</c:f>
              <c:strCache>
                <c:ptCount val="1"/>
                <c:pt idx="0">
                  <c:v>2004-05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Holdings!$J$4:$J$13</c:f>
              <c:numCache>
                <c:formatCode>#,##0</c:formatCode>
                <c:ptCount val="10"/>
                <c:pt idx="0">
                  <c:v>270399</c:v>
                </c:pt>
                <c:pt idx="1">
                  <c:v>83547</c:v>
                </c:pt>
                <c:pt idx="2">
                  <c:v>54591</c:v>
                </c:pt>
                <c:pt idx="3">
                  <c:v>35083</c:v>
                </c:pt>
                <c:pt idx="4">
                  <c:v>51650</c:v>
                </c:pt>
                <c:pt idx="5">
                  <c:v>14855</c:v>
                </c:pt>
                <c:pt idx="6">
                  <c:v>16784</c:v>
                </c:pt>
                <c:pt idx="7">
                  <c:v>4443</c:v>
                </c:pt>
                <c:pt idx="8">
                  <c:v>5100</c:v>
                </c:pt>
                <c:pt idx="9">
                  <c:v>82214</c:v>
                </c:pt>
              </c:numCache>
            </c:numRef>
          </c:val>
        </c:ser>
        <c:ser>
          <c:idx val="9"/>
          <c:order val="9"/>
          <c:tx>
            <c:strRef>
              <c:f>Holdings!$K$3</c:f>
              <c:strCache>
                <c:ptCount val="1"/>
                <c:pt idx="0">
                  <c:v>2005-06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Holdings!$K$4:$K$13</c:f>
              <c:numCache>
                <c:formatCode>#,##0</c:formatCode>
                <c:ptCount val="10"/>
                <c:pt idx="0">
                  <c:v>276233</c:v>
                </c:pt>
                <c:pt idx="1">
                  <c:v>84192</c:v>
                </c:pt>
                <c:pt idx="2">
                  <c:v>57096</c:v>
                </c:pt>
                <c:pt idx="3">
                  <c:v>35424</c:v>
                </c:pt>
                <c:pt idx="4">
                  <c:v>53866</c:v>
                </c:pt>
                <c:pt idx="5">
                  <c:v>14855</c:v>
                </c:pt>
                <c:pt idx="6">
                  <c:v>17359</c:v>
                </c:pt>
                <c:pt idx="7">
                  <c:v>4529</c:v>
                </c:pt>
                <c:pt idx="8">
                  <c:v>5100</c:v>
                </c:pt>
                <c:pt idx="9">
                  <c:v>83864</c:v>
                </c:pt>
              </c:numCache>
            </c:numRef>
          </c:val>
        </c:ser>
        <c:ser>
          <c:idx val="10"/>
          <c:order val="10"/>
          <c:tx>
            <c:strRef>
              <c:f>Holdings!$L$3</c:f>
              <c:strCache>
                <c:ptCount val="1"/>
                <c:pt idx="0">
                  <c:v>2006-07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Holdings!$L$4:$L$13</c:f>
              <c:numCache>
                <c:formatCode>#,##0</c:formatCode>
                <c:ptCount val="10"/>
                <c:pt idx="0">
                  <c:v>297249</c:v>
                </c:pt>
                <c:pt idx="1">
                  <c:v>85355</c:v>
                </c:pt>
                <c:pt idx="2">
                  <c:v>57667</c:v>
                </c:pt>
                <c:pt idx="3">
                  <c:v>35909</c:v>
                </c:pt>
                <c:pt idx="4">
                  <c:v>64415</c:v>
                </c:pt>
                <c:pt idx="5">
                  <c:v>14857</c:v>
                </c:pt>
                <c:pt idx="6">
                  <c:v>17449</c:v>
                </c:pt>
                <c:pt idx="7">
                  <c:v>4974</c:v>
                </c:pt>
                <c:pt idx="8">
                  <c:v>3897</c:v>
                </c:pt>
                <c:pt idx="9">
                  <c:v>85481</c:v>
                </c:pt>
              </c:numCache>
            </c:numRef>
          </c:val>
        </c:ser>
        <c:ser>
          <c:idx val="11"/>
          <c:order val="11"/>
          <c:tx>
            <c:strRef>
              <c:f>Holdings!$M$3</c:f>
              <c:strCache>
                <c:ptCount val="1"/>
                <c:pt idx="0">
                  <c:v>2007-08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Holdings!$M$4:$M$13</c:f>
              <c:numCache>
                <c:formatCode>#,##0</c:formatCode>
                <c:ptCount val="10"/>
                <c:pt idx="0">
                  <c:v>300350</c:v>
                </c:pt>
                <c:pt idx="1">
                  <c:v>86004</c:v>
                </c:pt>
                <c:pt idx="2">
                  <c:v>58516</c:v>
                </c:pt>
                <c:pt idx="3">
                  <c:v>36835</c:v>
                </c:pt>
                <c:pt idx="4">
                  <c:v>66255</c:v>
                </c:pt>
                <c:pt idx="5">
                  <c:v>14859</c:v>
                </c:pt>
                <c:pt idx="6">
                  <c:v>17487</c:v>
                </c:pt>
                <c:pt idx="7">
                  <c:v>5116</c:v>
                </c:pt>
                <c:pt idx="8">
                  <c:v>3369</c:v>
                </c:pt>
                <c:pt idx="9">
                  <c:v>86819</c:v>
                </c:pt>
              </c:numCache>
            </c:numRef>
          </c:val>
        </c:ser>
        <c:ser>
          <c:idx val="12"/>
          <c:order val="12"/>
          <c:tx>
            <c:strRef>
              <c:f>Holdings!$N$3</c:f>
              <c:strCache>
                <c:ptCount val="1"/>
                <c:pt idx="0">
                  <c:v>2008-09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Holdings!$N$4:$N$13</c:f>
              <c:numCache>
                <c:formatCode>#,##0</c:formatCode>
                <c:ptCount val="10"/>
                <c:pt idx="0">
                  <c:v>306865</c:v>
                </c:pt>
                <c:pt idx="1">
                  <c:v>87365</c:v>
                </c:pt>
                <c:pt idx="2">
                  <c:v>59842</c:v>
                </c:pt>
                <c:pt idx="3">
                  <c:v>40285</c:v>
                </c:pt>
                <c:pt idx="4">
                  <c:v>67832</c:v>
                </c:pt>
                <c:pt idx="5">
                  <c:v>14859</c:v>
                </c:pt>
                <c:pt idx="6">
                  <c:v>17850</c:v>
                </c:pt>
                <c:pt idx="7" formatCode="General">
                  <c:v>5179</c:v>
                </c:pt>
                <c:pt idx="8">
                  <c:v>11783</c:v>
                </c:pt>
                <c:pt idx="9">
                  <c:v>89628</c:v>
                </c:pt>
              </c:numCache>
            </c:numRef>
          </c:val>
        </c:ser>
        <c:ser>
          <c:idx val="13"/>
          <c:order val="13"/>
          <c:tx>
            <c:strRef>
              <c:f>Holdings!$O$3</c:f>
              <c:strCache>
                <c:ptCount val="1"/>
                <c:pt idx="0">
                  <c:v>2009-10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Holdings!$O$4:$O$13</c:f>
              <c:numCache>
                <c:formatCode>#,##0</c:formatCode>
                <c:ptCount val="10"/>
                <c:pt idx="0">
                  <c:v>367631</c:v>
                </c:pt>
                <c:pt idx="1">
                  <c:v>89575</c:v>
                </c:pt>
                <c:pt idx="2">
                  <c:v>67239</c:v>
                </c:pt>
                <c:pt idx="3">
                  <c:v>44236</c:v>
                </c:pt>
                <c:pt idx="4">
                  <c:v>74103</c:v>
                </c:pt>
                <c:pt idx="5">
                  <c:v>14859</c:v>
                </c:pt>
                <c:pt idx="6">
                  <c:v>17885</c:v>
                </c:pt>
                <c:pt idx="7">
                  <c:v>5397</c:v>
                </c:pt>
                <c:pt idx="8">
                  <c:v>13556</c:v>
                </c:pt>
                <c:pt idx="9">
                  <c:v>96215</c:v>
                </c:pt>
              </c:numCache>
            </c:numRef>
          </c:val>
        </c:ser>
        <c:ser>
          <c:idx val="14"/>
          <c:order val="14"/>
          <c:tx>
            <c:strRef>
              <c:f>Holdings!$P$3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Holdings!$P$4:$P$13</c:f>
              <c:numCache>
                <c:formatCode>#,##0</c:formatCode>
                <c:ptCount val="10"/>
                <c:pt idx="0">
                  <c:v>386713</c:v>
                </c:pt>
                <c:pt idx="1">
                  <c:v>91849</c:v>
                </c:pt>
                <c:pt idx="2">
                  <c:v>69097</c:v>
                </c:pt>
                <c:pt idx="3">
                  <c:v>46241</c:v>
                </c:pt>
                <c:pt idx="4">
                  <c:v>74994</c:v>
                </c:pt>
                <c:pt idx="5">
                  <c:v>14864</c:v>
                </c:pt>
                <c:pt idx="6">
                  <c:v>17885</c:v>
                </c:pt>
                <c:pt idx="7">
                  <c:v>5404</c:v>
                </c:pt>
                <c:pt idx="8">
                  <c:v>13785</c:v>
                </c:pt>
                <c:pt idx="9">
                  <c:v>97922</c:v>
                </c:pt>
              </c:numCache>
            </c:numRef>
          </c:val>
        </c:ser>
        <c:ser>
          <c:idx val="15"/>
          <c:order val="15"/>
          <c:tx>
            <c:strRef>
              <c:f>Holdings!$Q$3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Holdings!$Q$4:$Q$13</c:f>
              <c:numCache>
                <c:formatCode>#,##0</c:formatCode>
                <c:ptCount val="10"/>
                <c:pt idx="0">
                  <c:v>382166</c:v>
                </c:pt>
                <c:pt idx="1">
                  <c:v>94003</c:v>
                </c:pt>
                <c:pt idx="2">
                  <c:v>72640</c:v>
                </c:pt>
                <c:pt idx="3">
                  <c:v>47877</c:v>
                </c:pt>
                <c:pt idx="4">
                  <c:v>75792</c:v>
                </c:pt>
                <c:pt idx="5">
                  <c:v>14865</c:v>
                </c:pt>
                <c:pt idx="6">
                  <c:v>19700</c:v>
                </c:pt>
                <c:pt idx="7">
                  <c:v>5411</c:v>
                </c:pt>
                <c:pt idx="8">
                  <c:v>0</c:v>
                </c:pt>
                <c:pt idx="9">
                  <c:v>100327</c:v>
                </c:pt>
              </c:numCache>
            </c:numRef>
          </c:val>
        </c:ser>
        <c:ser>
          <c:idx val="16"/>
          <c:order val="16"/>
          <c:tx>
            <c:strRef>
              <c:f>Holdings!$R$3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Holdings!$R$4:$R$13</c:f>
              <c:numCache>
                <c:formatCode>#,##0</c:formatCode>
                <c:ptCount val="10"/>
                <c:pt idx="0">
                  <c:v>381811</c:v>
                </c:pt>
                <c:pt idx="1">
                  <c:v>96106</c:v>
                </c:pt>
                <c:pt idx="2">
                  <c:v>76870</c:v>
                </c:pt>
                <c:pt idx="3">
                  <c:v>49624</c:v>
                </c:pt>
                <c:pt idx="4">
                  <c:v>77118</c:v>
                </c:pt>
                <c:pt idx="5">
                  <c:v>14865</c:v>
                </c:pt>
                <c:pt idx="6">
                  <c:v>20134</c:v>
                </c:pt>
                <c:pt idx="7">
                  <c:v>5417</c:v>
                </c:pt>
                <c:pt idx="8">
                  <c:v>0</c:v>
                </c:pt>
                <c:pt idx="9">
                  <c:v>101227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56960"/>
        <c:axId val="135658496"/>
      </c:barChart>
      <c:catAx>
        <c:axId val="135656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658496"/>
        <c:crosses val="autoZero"/>
        <c:auto val="1"/>
        <c:lblAlgn val="ctr"/>
        <c:lblOffset val="100"/>
        <c:noMultiLvlLbl val="0"/>
      </c:catAx>
      <c:valAx>
        <c:axId val="135658496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65696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4864391951006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0746041864209647"/>
                  <c:y val="-3.2579461598713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Staff!$R$4:$R$13</c:f>
              <c:numCache>
                <c:formatCode>0.0</c:formatCode>
                <c:ptCount val="10"/>
                <c:pt idx="0">
                  <c:v>412</c:v>
                </c:pt>
                <c:pt idx="1">
                  <c:v>57.2</c:v>
                </c:pt>
                <c:pt idx="2">
                  <c:v>69.17</c:v>
                </c:pt>
                <c:pt idx="3">
                  <c:v>76</c:v>
                </c:pt>
                <c:pt idx="4">
                  <c:v>25.3</c:v>
                </c:pt>
                <c:pt idx="5">
                  <c:v>21.2</c:v>
                </c:pt>
                <c:pt idx="6">
                  <c:v>30.6</c:v>
                </c:pt>
                <c:pt idx="7">
                  <c:v>8.5</c:v>
                </c:pt>
                <c:pt idx="8">
                  <c:v>5</c:v>
                </c:pt>
                <c:pt idx="9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569618841892551"/>
          <c:y val="0.18441676834793688"/>
          <c:w val="0.1671583012867674"/>
          <c:h val="0.631166261285402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4043581296235153"/>
          <c:w val="0.78271296415816871"/>
          <c:h val="0.73237752271857781"/>
        </c:manualLayout>
      </c:layout>
      <c:lineChart>
        <c:grouping val="standar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Holdings!$B$4:$R$4</c:f>
              <c:numCache>
                <c:formatCode>#,##0</c:formatCode>
                <c:ptCount val="17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Holdings!$B$5:$R$5</c:f>
              <c:numCache>
                <c:formatCode>#,##0</c:formatCode>
                <c:ptCount val="17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Holdings!$B$6:$R$6</c:f>
              <c:numCache>
                <c:formatCode>#,##0</c:formatCode>
                <c:ptCount val="17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Holdings!$B$7:$R$7</c:f>
              <c:numCache>
                <c:formatCode>#,##0</c:formatCode>
                <c:ptCount val="17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Holdings!$B$8:$R$8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Holdings!$B$9:$R$9</c:f>
              <c:numCache>
                <c:formatCode>#,##0</c:formatCode>
                <c:ptCount val="17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Holdings!$B$10:$R$10</c:f>
              <c:numCache>
                <c:formatCode>#,##0</c:formatCode>
                <c:ptCount val="17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chemeClr val="accent2">
                  <a:lumMod val="40000"/>
                  <a:lumOff val="60000"/>
                </a:schemeClr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Holdings!$B$11:$R$11</c:f>
              <c:numCache>
                <c:formatCode>#,##0</c:formatCode>
                <c:ptCount val="17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Holdings!$B$12:$R$12</c:f>
              <c:numCache>
                <c:formatCode>#,##0</c:formatCode>
                <c:ptCount val="17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cat>
            <c:strRef>
              <c:f>Holdings!$B$3:$R$3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Holdings!$B$13:$R$13</c:f>
              <c:numCache>
                <c:formatCode>#,##0</c:formatCode>
                <c:ptCount val="17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04384"/>
        <c:axId val="138705920"/>
      </c:lineChart>
      <c:catAx>
        <c:axId val="138704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705920"/>
        <c:crosses val="autoZero"/>
        <c:auto val="1"/>
        <c:lblAlgn val="ctr"/>
        <c:lblOffset val="100"/>
        <c:noMultiLvlLbl val="0"/>
      </c:catAx>
      <c:valAx>
        <c:axId val="138705920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704384"/>
        <c:crosses val="autoZero"/>
        <c:crossBetween val="between"/>
      </c:valAx>
      <c:spPr>
        <a:solidFill>
          <a:schemeClr val="bg2"/>
        </a:solidFill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253885744750661"/>
          <c:y val="0.28455444926592033"/>
          <c:w val="8.9231975885826764E-2"/>
          <c:h val="0.4308911014681593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98686021568954E-2"/>
          <c:y val="0.10255060884685012"/>
          <c:w val="0.84647984564843304"/>
          <c:h val="0.7619428652499518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Staff!$R$4:$R$13</c:f>
              <c:numCache>
                <c:formatCode>0.0</c:formatCode>
                <c:ptCount val="10"/>
                <c:pt idx="0">
                  <c:v>412</c:v>
                </c:pt>
                <c:pt idx="1">
                  <c:v>57.2</c:v>
                </c:pt>
                <c:pt idx="2">
                  <c:v>69.17</c:v>
                </c:pt>
                <c:pt idx="3">
                  <c:v>76</c:v>
                </c:pt>
                <c:pt idx="4">
                  <c:v>25.3</c:v>
                </c:pt>
                <c:pt idx="5">
                  <c:v>21.2</c:v>
                </c:pt>
                <c:pt idx="6">
                  <c:v>30.6</c:v>
                </c:pt>
                <c:pt idx="7">
                  <c:v>8.5</c:v>
                </c:pt>
                <c:pt idx="8">
                  <c:v>5</c:v>
                </c:pt>
                <c:pt idx="9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734592"/>
        <c:axId val="138733056"/>
      </c:barChart>
      <c:valAx>
        <c:axId val="1387330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734592"/>
        <c:crosses val="autoZero"/>
        <c:crossBetween val="between"/>
      </c:valAx>
      <c:catAx>
        <c:axId val="13873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73305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</xdr:row>
      <xdr:rowOff>104775</xdr:rowOff>
    </xdr:from>
    <xdr:to>
      <xdr:col>11</xdr:col>
      <xdr:colOff>28575</xdr:colOff>
      <xdr:row>26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66674</xdr:colOff>
      <xdr:row>28</xdr:row>
      <xdr:rowOff>9525</xdr:rowOff>
    </xdr:from>
    <xdr:to>
      <xdr:col>18</xdr:col>
      <xdr:colOff>171450</xdr:colOff>
      <xdr:row>60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</xdr:colOff>
      <xdr:row>97</xdr:row>
      <xdr:rowOff>142875</xdr:rowOff>
    </xdr:from>
    <xdr:to>
      <xdr:col>18</xdr:col>
      <xdr:colOff>180976</xdr:colOff>
      <xdr:row>125</xdr:row>
      <xdr:rowOff>95249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180976</xdr:colOff>
      <xdr:row>127</xdr:row>
      <xdr:rowOff>123826</xdr:rowOff>
    </xdr:from>
    <xdr:to>
      <xdr:col>13</xdr:col>
      <xdr:colOff>114300</xdr:colOff>
      <xdr:row>154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62</xdr:row>
      <xdr:rowOff>95249</xdr:rowOff>
    </xdr:from>
    <xdr:to>
      <xdr:col>18</xdr:col>
      <xdr:colOff>228600</xdr:colOff>
      <xdr:row>94</xdr:row>
      <xdr:rowOff>104775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157</xdr:row>
      <xdr:rowOff>9525</xdr:rowOff>
    </xdr:from>
    <xdr:to>
      <xdr:col>15</xdr:col>
      <xdr:colOff>523875</xdr:colOff>
      <xdr:row>187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0.31283</cdr:x>
      <cdr:y>0.0273</cdr:y>
    </cdr:from>
    <cdr:to>
      <cdr:x>0.67135</cdr:x>
      <cdr:y>0.15881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5452" y="104775"/>
          <a:ext cx="1943099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2012- 2013</a:t>
          </a:r>
          <a:br>
            <a:rPr lang="en-AU" sz="1400" b="1">
              <a:latin typeface="Arial" pitchFamily="34" charset="0"/>
              <a:cs typeface="Arial" pitchFamily="34" charset="0"/>
            </a:rPr>
          </a:br>
          <a:r>
            <a:rPr lang="en-AU" sz="1200" b="1">
              <a:latin typeface="Arial" pitchFamily="34" charset="0"/>
              <a:cs typeface="Arial" pitchFamily="34" charset="0"/>
            </a:rPr>
            <a:t>(metres)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0.35878</cdr:x>
      <cdr:y>0.02406</cdr:y>
    </cdr:from>
    <cdr:to>
      <cdr:x>0.70531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36987" y="107940"/>
          <a:ext cx="3416263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 2012-13  by year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0.30661</cdr:x>
      <cdr:y>0.02406</cdr:y>
    </cdr:from>
    <cdr:to>
      <cdr:x>0.73527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22638" y="107940"/>
          <a:ext cx="4225887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2012-13  by authority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0.21896</cdr:x>
      <cdr:y>0.03537</cdr:y>
    </cdr:from>
    <cdr:to>
      <cdr:x>0.77168</cdr:x>
      <cdr:y>0.13091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43" y="148919"/>
          <a:ext cx="2974557" cy="4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2012-2013 (FTE)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0.34129</cdr:x>
      <cdr:y>0.0314</cdr:y>
    </cdr:from>
    <cdr:to>
      <cdr:x>0.69617</cdr:x>
      <cdr:y>0.10459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74502" y="162999"/>
          <a:ext cx="3092923" cy="379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Holdings 1996-97  to  2012-13  by year </a:t>
          </a:r>
          <a:endParaRPr lang="en-AU" sz="14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0.22293</cdr:x>
      <cdr:y>0.018</cdr:y>
    </cdr:from>
    <cdr:to>
      <cdr:x>0.77565</cdr:x>
      <cdr:y>0.11354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03198" y="88789"/>
          <a:ext cx="3974817" cy="471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2012-2013 (FTE)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10\CAARA%202010%20S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09\CAARA%202009%20St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 refreshError="1">
        <row r="11">
          <cell r="C11" t="str">
            <v>367 631</v>
          </cell>
          <cell r="D11" t="str">
            <v>67 239</v>
          </cell>
          <cell r="E11" t="str">
            <v>89 575</v>
          </cell>
          <cell r="F11" t="str">
            <v>5 397</v>
          </cell>
          <cell r="G11" t="str">
            <v>17 885</v>
          </cell>
          <cell r="H11" t="str">
            <v>14 859</v>
          </cell>
          <cell r="I11" t="str">
            <v>74 103</v>
          </cell>
          <cell r="J11" t="str">
            <v>44 236</v>
          </cell>
          <cell r="L11" t="str">
            <v>96 215</v>
          </cell>
        </row>
        <row r="38">
          <cell r="F38">
            <v>925</v>
          </cell>
          <cell r="K38">
            <v>130</v>
          </cell>
        </row>
        <row r="39">
          <cell r="D39" t="str">
            <v>26 620</v>
          </cell>
          <cell r="E39" t="str">
            <v>37 007</v>
          </cell>
          <cell r="F39" t="str">
            <v>20 014</v>
          </cell>
          <cell r="G39" t="str">
            <v>7 904</v>
          </cell>
          <cell r="H39" t="str">
            <v>9 496</v>
          </cell>
          <cell r="I39" t="str">
            <v>7 352</v>
          </cell>
          <cell r="J39" t="str">
            <v>21 764</v>
          </cell>
          <cell r="K39">
            <v>685</v>
          </cell>
          <cell r="L39" t="str">
            <v>61 600</v>
          </cell>
        </row>
        <row r="40">
          <cell r="F40">
            <v>665</v>
          </cell>
          <cell r="K40">
            <v>160</v>
          </cell>
          <cell r="L40" t="str">
            <v>15 978</v>
          </cell>
        </row>
        <row r="45">
          <cell r="F45">
            <v>0</v>
          </cell>
        </row>
        <row r="59">
          <cell r="D59" t="str">
            <v>17 550</v>
          </cell>
          <cell r="E59" t="str">
            <v>12 000</v>
          </cell>
          <cell r="F59" t="str">
            <v>1 185</v>
          </cell>
          <cell r="G59" t="str">
            <v>2 000</v>
          </cell>
          <cell r="H59" t="str">
            <v>1 785</v>
          </cell>
          <cell r="I59" t="str">
            <v>5 053</v>
          </cell>
          <cell r="J59" t="str">
            <v>12 650</v>
          </cell>
          <cell r="K59" t="str">
            <v>3 000</v>
          </cell>
          <cell r="L59" t="str">
            <v>16 135</v>
          </cell>
        </row>
        <row r="65">
          <cell r="C65">
            <v>429.55</v>
          </cell>
          <cell r="D65">
            <v>66.31</v>
          </cell>
          <cell r="E65">
            <v>75</v>
          </cell>
          <cell r="F65">
            <v>11</v>
          </cell>
          <cell r="G65">
            <v>30.6</v>
          </cell>
          <cell r="H65">
            <v>22</v>
          </cell>
          <cell r="I65">
            <v>27.1</v>
          </cell>
          <cell r="J65">
            <v>59</v>
          </cell>
          <cell r="K65">
            <v>5</v>
          </cell>
          <cell r="L65">
            <v>138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>
        <row r="11">
          <cell r="H11" t="str">
            <v>14 859</v>
          </cell>
        </row>
        <row r="38">
          <cell r="F38">
            <v>934</v>
          </cell>
          <cell r="H38" t="str">
            <v>4 258</v>
          </cell>
          <cell r="K38">
            <v>45</v>
          </cell>
        </row>
        <row r="39">
          <cell r="H39" t="str">
            <v>9 853</v>
          </cell>
          <cell r="K39">
            <v>199</v>
          </cell>
        </row>
        <row r="40">
          <cell r="H40" t="str">
            <v>7 269</v>
          </cell>
        </row>
        <row r="44">
          <cell r="D44">
            <v>0</v>
          </cell>
        </row>
        <row r="45">
          <cell r="D45" t="str">
            <v>1 598 503</v>
          </cell>
        </row>
        <row r="59">
          <cell r="H59" t="str">
            <v>1 785</v>
          </cell>
        </row>
        <row r="65">
          <cell r="C65">
            <v>441.24</v>
          </cell>
          <cell r="D65">
            <v>61.28</v>
          </cell>
          <cell r="E65">
            <v>76</v>
          </cell>
          <cell r="F65">
            <v>13</v>
          </cell>
          <cell r="G65">
            <v>25</v>
          </cell>
          <cell r="H65">
            <v>22</v>
          </cell>
          <cell r="I65">
            <v>27.1</v>
          </cell>
          <cell r="J65">
            <v>57</v>
          </cell>
          <cell r="K65">
            <v>7</v>
          </cell>
          <cell r="L65">
            <v>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workbookViewId="0">
      <pane ySplit="2" topLeftCell="A20" activePane="bottomLeft" state="frozen"/>
      <selection pane="bottomLeft" activeCell="F41" sqref="F41"/>
    </sheetView>
  </sheetViews>
  <sheetFormatPr defaultRowHeight="12.75" x14ac:dyDescent="0.2"/>
  <cols>
    <col min="2" max="2" width="21.7109375" style="54" customWidth="1"/>
    <col min="3" max="3" width="21.28515625" customWidth="1"/>
    <col min="4" max="4" width="11.7109375" customWidth="1"/>
    <col min="5" max="5" width="13.140625" customWidth="1"/>
    <col min="6" max="6" width="12.140625" customWidth="1"/>
    <col min="7" max="7" width="12.7109375" customWidth="1"/>
    <col min="8" max="8" width="11.5703125" customWidth="1"/>
    <col min="9" max="9" width="12.140625" customWidth="1"/>
    <col min="10" max="10" width="12.5703125" customWidth="1"/>
    <col min="11" max="11" width="10.5703125" customWidth="1"/>
    <col min="12" max="12" width="12.140625" customWidth="1"/>
    <col min="13" max="13" width="9.140625" customWidth="1"/>
  </cols>
  <sheetData>
    <row r="1" spans="1:12" ht="65.25" customHeight="1" x14ac:dyDescent="0.2">
      <c r="A1" s="195" t="s">
        <v>167</v>
      </c>
      <c r="B1" s="195" t="s">
        <v>12</v>
      </c>
      <c r="C1" s="195" t="s">
        <v>13</v>
      </c>
      <c r="D1" s="195" t="s">
        <v>14</v>
      </c>
      <c r="E1" s="195" t="s">
        <v>15</v>
      </c>
      <c r="F1" s="196" t="s">
        <v>197</v>
      </c>
      <c r="G1" s="195" t="s">
        <v>16</v>
      </c>
      <c r="H1" s="195" t="s">
        <v>17</v>
      </c>
      <c r="I1" s="195" t="s">
        <v>18</v>
      </c>
      <c r="J1" s="195" t="s">
        <v>19</v>
      </c>
      <c r="K1" s="195" t="s">
        <v>20</v>
      </c>
      <c r="L1" s="195" t="s">
        <v>21</v>
      </c>
    </row>
    <row r="2" spans="1:12" ht="3.75" customHeight="1" thickBot="1" x14ac:dyDescent="0.25">
      <c r="A2" s="184"/>
      <c r="B2" s="185"/>
      <c r="C2" s="185"/>
      <c r="D2" s="185"/>
      <c r="E2" s="185"/>
      <c r="F2" s="41"/>
      <c r="G2" s="185"/>
      <c r="H2" s="185"/>
      <c r="I2" s="185"/>
      <c r="J2" s="185"/>
      <c r="K2" s="185"/>
      <c r="L2" s="185"/>
    </row>
    <row r="3" spans="1:12" ht="15" x14ac:dyDescent="0.2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15.75" thickBot="1" x14ac:dyDescent="0.25">
      <c r="A4" s="201" t="s">
        <v>22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1:12" ht="23.25" thickBot="1" x14ac:dyDescent="0.25">
      <c r="A5" s="42" t="s">
        <v>23</v>
      </c>
      <c r="B5" s="43" t="s">
        <v>24</v>
      </c>
      <c r="C5" s="44">
        <v>382166</v>
      </c>
      <c r="D5" s="44">
        <v>72738</v>
      </c>
      <c r="E5" s="44">
        <v>94003</v>
      </c>
      <c r="F5" s="44">
        <v>5411</v>
      </c>
      <c r="G5" s="44">
        <v>19700</v>
      </c>
      <c r="H5" s="44">
        <v>14865</v>
      </c>
      <c r="I5" s="44">
        <v>75792</v>
      </c>
      <c r="J5" s="44">
        <v>48182</v>
      </c>
      <c r="K5" s="44">
        <v>0</v>
      </c>
      <c r="L5" s="44">
        <v>100732</v>
      </c>
    </row>
    <row r="6" spans="1:12" ht="23.25" thickBot="1" x14ac:dyDescent="0.25">
      <c r="A6" s="42" t="s">
        <v>25</v>
      </c>
      <c r="B6" s="43" t="s">
        <v>26</v>
      </c>
      <c r="C6" s="44">
        <v>39343690</v>
      </c>
      <c r="D6" s="44">
        <v>11477120</v>
      </c>
      <c r="E6" s="44">
        <v>15050221</v>
      </c>
      <c r="F6" s="44">
        <v>854938</v>
      </c>
      <c r="G6" s="44">
        <v>2720863</v>
      </c>
      <c r="H6" s="44">
        <v>2361967</v>
      </c>
      <c r="I6" s="44">
        <v>11975136</v>
      </c>
      <c r="J6" s="44">
        <v>1388723</v>
      </c>
      <c r="K6" s="44">
        <v>0</v>
      </c>
      <c r="L6" s="44">
        <v>7000000</v>
      </c>
    </row>
    <row r="7" spans="1:12" ht="34.5" thickBot="1" x14ac:dyDescent="0.25">
      <c r="A7" s="42" t="s">
        <v>27</v>
      </c>
      <c r="B7" s="43" t="s">
        <v>28</v>
      </c>
      <c r="C7" s="44">
        <v>177455</v>
      </c>
      <c r="D7" s="44">
        <v>4214</v>
      </c>
      <c r="E7" s="44">
        <v>2103</v>
      </c>
      <c r="F7" s="46">
        <v>1580</v>
      </c>
      <c r="G7" s="46">
        <v>434</v>
      </c>
      <c r="H7" s="46">
        <v>0.4</v>
      </c>
      <c r="I7" s="44">
        <v>1584</v>
      </c>
      <c r="J7" s="44">
        <v>1517</v>
      </c>
      <c r="K7" s="44">
        <v>0</v>
      </c>
      <c r="L7" s="44">
        <v>900.4</v>
      </c>
    </row>
    <row r="8" spans="1:12" ht="23.25" thickBot="1" x14ac:dyDescent="0.25">
      <c r="A8" s="42" t="s">
        <v>29</v>
      </c>
      <c r="B8" s="43" t="s">
        <v>30</v>
      </c>
      <c r="C8" s="44">
        <v>1774546</v>
      </c>
      <c r="D8" s="44" t="s">
        <v>6</v>
      </c>
      <c r="E8" s="44">
        <v>332274</v>
      </c>
      <c r="F8" s="44">
        <v>6</v>
      </c>
      <c r="G8" s="44">
        <v>154.601</v>
      </c>
      <c r="H8" s="44">
        <v>28</v>
      </c>
      <c r="I8" s="44">
        <v>250272</v>
      </c>
      <c r="J8" s="44">
        <v>278967</v>
      </c>
      <c r="K8" s="44">
        <v>0</v>
      </c>
      <c r="L8" s="44">
        <v>10476</v>
      </c>
    </row>
    <row r="9" spans="1:12" ht="34.5" thickBot="1" x14ac:dyDescent="0.25">
      <c r="A9" s="42" t="s">
        <v>31</v>
      </c>
      <c r="B9" s="43" t="s">
        <v>32</v>
      </c>
      <c r="C9" s="44">
        <v>177810</v>
      </c>
      <c r="D9" s="46">
        <v>82</v>
      </c>
      <c r="E9" s="44">
        <v>0</v>
      </c>
      <c r="F9" s="46">
        <v>0</v>
      </c>
      <c r="G9" s="46">
        <v>0</v>
      </c>
      <c r="H9" s="46">
        <v>0</v>
      </c>
      <c r="I9" s="46">
        <v>258</v>
      </c>
      <c r="J9" s="46">
        <v>0.5</v>
      </c>
      <c r="K9" s="46">
        <v>0</v>
      </c>
      <c r="L9" s="46">
        <v>0</v>
      </c>
    </row>
    <row r="10" spans="1:12" ht="34.5" thickBot="1" x14ac:dyDescent="0.25">
      <c r="A10" s="42" t="s">
        <v>33</v>
      </c>
      <c r="B10" s="43" t="s">
        <v>34</v>
      </c>
      <c r="C10" s="44">
        <v>1778895</v>
      </c>
      <c r="D10" s="46" t="s">
        <v>6</v>
      </c>
      <c r="E10" s="44">
        <v>0</v>
      </c>
      <c r="F10" s="46">
        <v>0</v>
      </c>
      <c r="G10" s="46">
        <v>0</v>
      </c>
      <c r="H10" s="46">
        <v>0</v>
      </c>
      <c r="I10" s="44">
        <v>40764</v>
      </c>
      <c r="J10" s="46">
        <v>16</v>
      </c>
      <c r="K10" s="44">
        <v>0</v>
      </c>
      <c r="L10" s="44">
        <v>0</v>
      </c>
    </row>
    <row r="11" spans="1:12" ht="23.25" thickBot="1" x14ac:dyDescent="0.25">
      <c r="A11" s="42" t="s">
        <v>35</v>
      </c>
      <c r="B11" s="43" t="s">
        <v>36</v>
      </c>
      <c r="C11" s="44">
        <v>381811</v>
      </c>
      <c r="D11" s="44">
        <v>76870</v>
      </c>
      <c r="E11" s="44">
        <v>96106</v>
      </c>
      <c r="F11" s="44">
        <v>5417</v>
      </c>
      <c r="G11" s="44">
        <v>20134</v>
      </c>
      <c r="H11" s="44">
        <v>14865</v>
      </c>
      <c r="I11" s="44">
        <v>77118</v>
      </c>
      <c r="J11" s="44">
        <v>49624</v>
      </c>
      <c r="K11" s="44">
        <v>0</v>
      </c>
      <c r="L11" s="44">
        <v>101227</v>
      </c>
    </row>
    <row r="12" spans="1:12" ht="23.25" thickBot="1" x14ac:dyDescent="0.25">
      <c r="A12" s="42" t="s">
        <v>37</v>
      </c>
      <c r="B12" s="43" t="s">
        <v>38</v>
      </c>
      <c r="C12" s="44">
        <v>39339341</v>
      </c>
      <c r="D12" s="44">
        <v>12068590</v>
      </c>
      <c r="E12" s="44">
        <v>15184746</v>
      </c>
      <c r="F12" s="44">
        <v>856518</v>
      </c>
      <c r="G12" s="44">
        <v>2904935</v>
      </c>
      <c r="H12" s="44">
        <v>2361785</v>
      </c>
      <c r="I12" s="44">
        <v>12184644</v>
      </c>
      <c r="J12" s="44">
        <v>1439096</v>
      </c>
      <c r="K12" s="44">
        <v>0</v>
      </c>
      <c r="L12" s="44" t="s">
        <v>169</v>
      </c>
    </row>
    <row r="13" spans="1:12" ht="33" thickBot="1" x14ac:dyDescent="0.25">
      <c r="A13" s="42">
        <v>5</v>
      </c>
      <c r="B13" s="43" t="s">
        <v>39</v>
      </c>
      <c r="C13" s="47" t="s">
        <v>166</v>
      </c>
      <c r="D13" s="47" t="s">
        <v>40</v>
      </c>
      <c r="E13" s="47" t="s">
        <v>40</v>
      </c>
      <c r="F13" s="47" t="s">
        <v>40</v>
      </c>
      <c r="G13" s="47" t="s">
        <v>40</v>
      </c>
      <c r="H13" s="47" t="s">
        <v>40</v>
      </c>
      <c r="I13" s="47" t="s">
        <v>40</v>
      </c>
      <c r="J13" s="47" t="s">
        <v>144</v>
      </c>
      <c r="K13" s="47" t="s">
        <v>41</v>
      </c>
      <c r="L13" s="47" t="s">
        <v>42</v>
      </c>
    </row>
    <row r="14" spans="1:12" ht="15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</row>
    <row r="15" spans="1:12" ht="15.75" thickBot="1" x14ac:dyDescent="0.25">
      <c r="A15" s="201" t="s">
        <v>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13.5" thickBot="1" x14ac:dyDescent="0.25">
      <c r="A16" s="222" t="s">
        <v>44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4"/>
    </row>
    <row r="17" spans="1:12" ht="23.25" thickBot="1" x14ac:dyDescent="0.25">
      <c r="A17" s="42" t="s">
        <v>45</v>
      </c>
      <c r="B17" s="43" t="s">
        <v>46</v>
      </c>
      <c r="C17" s="44">
        <v>94258</v>
      </c>
      <c r="D17" s="44">
        <v>5217</v>
      </c>
      <c r="E17" s="44">
        <v>22747</v>
      </c>
      <c r="F17" s="44">
        <v>4809</v>
      </c>
      <c r="G17" s="44">
        <v>20095</v>
      </c>
      <c r="H17" s="44">
        <v>7298</v>
      </c>
      <c r="I17" s="44">
        <v>41644</v>
      </c>
      <c r="J17" s="44">
        <v>22226</v>
      </c>
      <c r="K17" s="46" t="s">
        <v>6</v>
      </c>
      <c r="L17" s="44">
        <v>6242</v>
      </c>
    </row>
    <row r="18" spans="1:12" ht="23.25" thickBot="1" x14ac:dyDescent="0.25">
      <c r="A18" s="42" t="s">
        <v>47</v>
      </c>
      <c r="B18" s="43" t="s">
        <v>48</v>
      </c>
      <c r="C18" s="44">
        <v>94947</v>
      </c>
      <c r="D18" s="44">
        <v>5291</v>
      </c>
      <c r="E18" s="44">
        <v>23056</v>
      </c>
      <c r="F18" s="44">
        <v>4813</v>
      </c>
      <c r="G18" s="44">
        <v>20832</v>
      </c>
      <c r="H18" s="44">
        <v>7541</v>
      </c>
      <c r="I18" s="44">
        <v>42354</v>
      </c>
      <c r="J18" s="44">
        <v>22323</v>
      </c>
      <c r="K18" s="46" t="s">
        <v>6</v>
      </c>
      <c r="L18" s="44" t="s">
        <v>6</v>
      </c>
    </row>
    <row r="19" spans="1:12" x14ac:dyDescent="0.2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6"/>
    </row>
    <row r="20" spans="1:12" ht="13.5" thickBot="1" x14ac:dyDescent="0.25">
      <c r="A20" s="207" t="s">
        <v>49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9"/>
    </row>
    <row r="21" spans="1:12" ht="23.25" thickBot="1" x14ac:dyDescent="0.25">
      <c r="A21" s="42" t="s">
        <v>50</v>
      </c>
      <c r="B21" s="43" t="s">
        <v>46</v>
      </c>
      <c r="C21" s="44">
        <v>12077689</v>
      </c>
      <c r="D21" s="44">
        <v>822237</v>
      </c>
      <c r="E21" s="44">
        <v>5327127</v>
      </c>
      <c r="F21" s="44">
        <v>129339</v>
      </c>
      <c r="G21" s="44">
        <v>902032</v>
      </c>
      <c r="H21" s="44">
        <v>720823</v>
      </c>
      <c r="I21" s="44">
        <v>1519613</v>
      </c>
      <c r="J21" s="44">
        <v>1624019</v>
      </c>
      <c r="K21" s="46" t="s">
        <v>6</v>
      </c>
      <c r="L21" s="44">
        <v>5610389</v>
      </c>
    </row>
    <row r="22" spans="1:12" ht="23.25" thickBot="1" x14ac:dyDescent="0.25">
      <c r="A22" s="42" t="s">
        <v>51</v>
      </c>
      <c r="B22" s="43" t="s">
        <v>48</v>
      </c>
      <c r="C22" s="44">
        <v>12579200</v>
      </c>
      <c r="D22" s="44">
        <v>1069318</v>
      </c>
      <c r="E22" s="44">
        <v>5566903</v>
      </c>
      <c r="F22" s="44">
        <v>139732</v>
      </c>
      <c r="G22" s="44">
        <v>1056633</v>
      </c>
      <c r="H22" s="44">
        <v>736774</v>
      </c>
      <c r="I22" s="44">
        <v>1670677</v>
      </c>
      <c r="J22" s="44">
        <v>1932544</v>
      </c>
      <c r="K22" s="46" t="s">
        <v>6</v>
      </c>
      <c r="L22" s="44">
        <v>5621390</v>
      </c>
    </row>
    <row r="23" spans="1:12" x14ac:dyDescent="0.2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6"/>
    </row>
    <row r="24" spans="1:12" ht="13.5" thickBot="1" x14ac:dyDescent="0.25">
      <c r="A24" s="207" t="s">
        <v>52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9"/>
    </row>
    <row r="25" spans="1:12" ht="23.25" thickBot="1" x14ac:dyDescent="0.25">
      <c r="A25" s="42" t="s">
        <v>53</v>
      </c>
      <c r="B25" s="43" t="s">
        <v>46</v>
      </c>
      <c r="C25" s="44">
        <v>67502</v>
      </c>
      <c r="D25" s="44">
        <v>15478</v>
      </c>
      <c r="E25" s="44">
        <v>15545</v>
      </c>
      <c r="F25" s="44">
        <v>3821</v>
      </c>
      <c r="G25" s="44">
        <v>21242</v>
      </c>
      <c r="H25" s="44">
        <v>4523</v>
      </c>
      <c r="I25" s="44">
        <v>23515</v>
      </c>
      <c r="J25" s="44">
        <v>17429</v>
      </c>
      <c r="K25" s="46" t="s">
        <v>6</v>
      </c>
      <c r="L25" s="44">
        <v>21241</v>
      </c>
    </row>
    <row r="26" spans="1:12" ht="23.25" thickBot="1" x14ac:dyDescent="0.25">
      <c r="A26" s="42" t="s">
        <v>54</v>
      </c>
      <c r="B26" s="43" t="s">
        <v>48</v>
      </c>
      <c r="C26" s="44">
        <v>67586</v>
      </c>
      <c r="D26" s="44">
        <v>15780</v>
      </c>
      <c r="E26" s="44">
        <v>17328</v>
      </c>
      <c r="F26" s="44">
        <v>3821</v>
      </c>
      <c r="G26" s="44">
        <v>21804</v>
      </c>
      <c r="H26" s="44">
        <v>4555</v>
      </c>
      <c r="I26" s="44">
        <v>23993</v>
      </c>
      <c r="J26" s="44">
        <v>17597</v>
      </c>
      <c r="K26" s="46" t="s">
        <v>6</v>
      </c>
      <c r="L26" s="44">
        <v>21.94</v>
      </c>
    </row>
    <row r="27" spans="1:12" x14ac:dyDescent="0.2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8"/>
    </row>
    <row r="28" spans="1:12" ht="13.5" thickBot="1" x14ac:dyDescent="0.25">
      <c r="A28" s="207" t="s">
        <v>55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</row>
    <row r="29" spans="1:12" ht="23.25" thickBot="1" x14ac:dyDescent="0.25">
      <c r="A29" s="42" t="s">
        <v>56</v>
      </c>
      <c r="B29" s="43" t="s">
        <v>46</v>
      </c>
      <c r="C29" s="44">
        <v>9201</v>
      </c>
      <c r="D29" s="44">
        <v>4371</v>
      </c>
      <c r="E29" s="44">
        <v>4821</v>
      </c>
      <c r="F29" s="46">
        <v>1237</v>
      </c>
      <c r="G29" s="44">
        <v>5637</v>
      </c>
      <c r="H29" s="44">
        <v>1747</v>
      </c>
      <c r="I29" s="44">
        <v>3155</v>
      </c>
      <c r="J29" s="44">
        <v>5656</v>
      </c>
      <c r="K29" s="46" t="s">
        <v>6</v>
      </c>
      <c r="L29" s="44">
        <v>6497</v>
      </c>
    </row>
    <row r="30" spans="1:12" x14ac:dyDescent="0.2">
      <c r="A30" s="199" t="s">
        <v>57</v>
      </c>
      <c r="B30" s="199" t="s">
        <v>48</v>
      </c>
      <c r="C30" s="219">
        <v>9204</v>
      </c>
      <c r="D30" s="219">
        <v>4372</v>
      </c>
      <c r="E30" s="219">
        <v>5009</v>
      </c>
      <c r="F30" s="197">
        <v>1238</v>
      </c>
      <c r="G30" s="219">
        <v>5793</v>
      </c>
      <c r="H30" s="219">
        <v>1773</v>
      </c>
      <c r="I30" s="219">
        <v>3231</v>
      </c>
      <c r="J30" s="219">
        <v>5218</v>
      </c>
      <c r="K30" s="197" t="s">
        <v>6</v>
      </c>
      <c r="L30" s="219">
        <v>6500</v>
      </c>
    </row>
    <row r="31" spans="1:12" ht="13.5" thickBot="1" x14ac:dyDescent="0.25">
      <c r="A31" s="200"/>
      <c r="B31" s="200"/>
      <c r="C31" s="220"/>
      <c r="D31" s="220"/>
      <c r="E31" s="220"/>
      <c r="F31" s="198"/>
      <c r="G31" s="221"/>
      <c r="H31" s="198"/>
      <c r="I31" s="220"/>
      <c r="J31" s="220"/>
      <c r="K31" s="198"/>
      <c r="L31" s="220"/>
    </row>
    <row r="32" spans="1:12" x14ac:dyDescent="0.2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spans="1:12" ht="13.5" thickBot="1" x14ac:dyDescent="0.25">
      <c r="A33" s="207" t="s">
        <v>168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</row>
    <row r="34" spans="1:12" ht="23.25" thickBot="1" x14ac:dyDescent="0.25">
      <c r="A34" s="42" t="s">
        <v>58</v>
      </c>
      <c r="B34" s="43" t="s">
        <v>46</v>
      </c>
      <c r="C34" s="49">
        <v>0.98</v>
      </c>
      <c r="D34" s="49">
        <v>0.99</v>
      </c>
      <c r="E34" s="49">
        <v>0.83</v>
      </c>
      <c r="F34" s="49">
        <v>0.95</v>
      </c>
      <c r="G34" s="49">
        <v>0.97</v>
      </c>
      <c r="H34" s="49">
        <v>0.98</v>
      </c>
      <c r="I34" s="49">
        <v>0.3</v>
      </c>
      <c r="J34" s="49">
        <v>0.88</v>
      </c>
      <c r="K34" s="46" t="s">
        <v>6</v>
      </c>
      <c r="L34" s="49">
        <v>0.95</v>
      </c>
    </row>
    <row r="35" spans="1:12" ht="23.25" thickBot="1" x14ac:dyDescent="0.25">
      <c r="A35" s="42" t="s">
        <v>59</v>
      </c>
      <c r="B35" s="43" t="s">
        <v>48</v>
      </c>
      <c r="C35" s="49">
        <v>0.98</v>
      </c>
      <c r="D35" s="49">
        <v>0.99</v>
      </c>
      <c r="E35" s="49">
        <v>0.85</v>
      </c>
      <c r="F35" s="49">
        <v>0.95</v>
      </c>
      <c r="G35" s="49">
        <v>0.97</v>
      </c>
      <c r="H35" s="49">
        <v>0.98</v>
      </c>
      <c r="I35" s="49">
        <v>0.3</v>
      </c>
      <c r="J35" s="49">
        <v>0.84</v>
      </c>
      <c r="K35" s="46" t="s">
        <v>6</v>
      </c>
      <c r="L35" s="49">
        <v>0.95</v>
      </c>
    </row>
    <row r="36" spans="1:12" x14ac:dyDescent="0.2">
      <c r="A36" s="210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2"/>
    </row>
    <row r="37" spans="1:12" ht="15.75" thickBot="1" x14ac:dyDescent="0.25">
      <c r="A37" s="201" t="s">
        <v>60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3"/>
    </row>
    <row r="38" spans="1:12" ht="23.25" thickBot="1" x14ac:dyDescent="0.25">
      <c r="A38" s="42" t="s">
        <v>61</v>
      </c>
      <c r="B38" s="43" t="s">
        <v>62</v>
      </c>
      <c r="C38" s="44">
        <v>16512</v>
      </c>
      <c r="D38" s="44">
        <v>28092</v>
      </c>
      <c r="E38" s="44">
        <v>13940</v>
      </c>
      <c r="F38" s="46">
        <v>816</v>
      </c>
      <c r="G38" s="44">
        <v>2879</v>
      </c>
      <c r="H38" s="44">
        <v>3388</v>
      </c>
      <c r="I38" s="44">
        <v>2857</v>
      </c>
      <c r="J38" s="44">
        <v>6669</v>
      </c>
      <c r="K38" s="46">
        <v>119</v>
      </c>
      <c r="L38" s="44">
        <v>11866</v>
      </c>
    </row>
    <row r="39" spans="1:12" ht="23.25" thickBot="1" x14ac:dyDescent="0.25">
      <c r="A39" s="42" t="s">
        <v>63</v>
      </c>
      <c r="B39" s="43" t="s">
        <v>64</v>
      </c>
      <c r="C39" s="44">
        <v>99662</v>
      </c>
      <c r="D39" s="44">
        <v>28503</v>
      </c>
      <c r="E39" s="44">
        <v>42787</v>
      </c>
      <c r="F39" s="44">
        <v>42764</v>
      </c>
      <c r="G39" s="44">
        <v>11636</v>
      </c>
      <c r="H39" s="44">
        <v>7201</v>
      </c>
      <c r="I39" s="44">
        <v>6695</v>
      </c>
      <c r="J39" s="44">
        <v>20776</v>
      </c>
      <c r="K39" s="46">
        <v>961</v>
      </c>
      <c r="L39" s="44">
        <v>46696</v>
      </c>
    </row>
    <row r="40" spans="1:12" ht="42.75" customHeight="1" thickBot="1" x14ac:dyDescent="0.25">
      <c r="A40" s="42" t="s">
        <v>65</v>
      </c>
      <c r="B40" s="43" t="s">
        <v>66</v>
      </c>
      <c r="C40" s="44">
        <v>86324</v>
      </c>
      <c r="D40" s="44">
        <v>14308</v>
      </c>
      <c r="E40" s="44">
        <v>13656</v>
      </c>
      <c r="F40" s="46">
        <v>701</v>
      </c>
      <c r="G40" s="44">
        <v>2316</v>
      </c>
      <c r="H40" s="44">
        <v>6125</v>
      </c>
      <c r="I40" s="44">
        <v>5716</v>
      </c>
      <c r="J40" s="44">
        <v>20547</v>
      </c>
      <c r="K40" s="46">
        <v>159</v>
      </c>
      <c r="L40" s="44">
        <v>13022</v>
      </c>
    </row>
    <row r="41" spans="1:12" ht="58.5" customHeight="1" thickBot="1" x14ac:dyDescent="0.25">
      <c r="A41" s="42" t="s">
        <v>67</v>
      </c>
      <c r="B41" s="43" t="s">
        <v>68</v>
      </c>
      <c r="C41" s="44">
        <v>13752</v>
      </c>
      <c r="D41" s="44">
        <v>1935</v>
      </c>
      <c r="E41" s="44">
        <v>5203</v>
      </c>
      <c r="F41" s="44">
        <v>692</v>
      </c>
      <c r="G41" s="44">
        <v>1286</v>
      </c>
      <c r="H41" s="44">
        <v>1346</v>
      </c>
      <c r="I41" s="44">
        <v>7247</v>
      </c>
      <c r="J41" s="44">
        <v>2195</v>
      </c>
      <c r="K41" s="46">
        <v>0</v>
      </c>
      <c r="L41" s="44">
        <v>4926</v>
      </c>
    </row>
    <row r="42" spans="1:12" x14ac:dyDescent="0.2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6"/>
    </row>
    <row r="43" spans="1:12" ht="13.5" thickBot="1" x14ac:dyDescent="0.25">
      <c r="A43" s="207" t="s">
        <v>69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9"/>
    </row>
    <row r="44" spans="1:12" ht="23.25" thickBot="1" x14ac:dyDescent="0.25">
      <c r="A44" s="42" t="s">
        <v>70</v>
      </c>
      <c r="B44" s="43" t="s">
        <v>71</v>
      </c>
      <c r="C44" s="45">
        <v>11300000</v>
      </c>
      <c r="D44" s="45">
        <v>51778519</v>
      </c>
      <c r="E44" s="44">
        <v>942483</v>
      </c>
      <c r="F44" s="45">
        <v>11819</v>
      </c>
      <c r="G44" s="44">
        <v>5927912</v>
      </c>
      <c r="H44" s="44" t="s">
        <v>6</v>
      </c>
      <c r="I44" s="51">
        <v>3570953</v>
      </c>
      <c r="J44" s="51">
        <v>1206860</v>
      </c>
      <c r="K44" s="44" t="s">
        <v>6</v>
      </c>
      <c r="L44" s="44">
        <v>4745640</v>
      </c>
    </row>
    <row r="45" spans="1:12" s="55" customFormat="1" ht="34.5" thickBot="1" x14ac:dyDescent="0.25">
      <c r="A45" s="50" t="s">
        <v>72</v>
      </c>
      <c r="B45" s="50" t="s">
        <v>73</v>
      </c>
      <c r="C45" s="51">
        <v>3700000</v>
      </c>
      <c r="D45" s="51">
        <v>1681048</v>
      </c>
      <c r="E45" s="51">
        <v>463981</v>
      </c>
      <c r="F45" s="52" t="s">
        <v>6</v>
      </c>
      <c r="G45" s="51">
        <v>320738</v>
      </c>
      <c r="H45" s="51" t="s">
        <v>6</v>
      </c>
      <c r="I45" s="51">
        <v>126858</v>
      </c>
      <c r="J45" s="51">
        <v>283317</v>
      </c>
      <c r="K45" s="51" t="s">
        <v>6</v>
      </c>
      <c r="L45" s="51" t="s">
        <v>6</v>
      </c>
    </row>
    <row r="46" spans="1:12" x14ac:dyDescent="0.2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6"/>
    </row>
    <row r="47" spans="1:12" ht="13.5" thickBot="1" x14ac:dyDescent="0.25">
      <c r="A47" s="207" t="s">
        <v>74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9"/>
    </row>
    <row r="48" spans="1:12" ht="23.25" thickBot="1" x14ac:dyDescent="0.25">
      <c r="A48" s="42" t="s">
        <v>75</v>
      </c>
      <c r="B48" s="43" t="s">
        <v>76</v>
      </c>
      <c r="C48" s="46" t="s">
        <v>163</v>
      </c>
      <c r="D48" s="46" t="s">
        <v>163</v>
      </c>
      <c r="E48" s="46" t="s">
        <v>163</v>
      </c>
      <c r="F48" s="46" t="s">
        <v>163</v>
      </c>
      <c r="G48" s="46" t="s">
        <v>163</v>
      </c>
      <c r="H48" s="46" t="s">
        <v>163</v>
      </c>
      <c r="I48" s="46" t="s">
        <v>163</v>
      </c>
      <c r="J48" s="46" t="s">
        <v>163</v>
      </c>
      <c r="K48" s="46" t="s">
        <v>164</v>
      </c>
      <c r="L48" s="46" t="s">
        <v>163</v>
      </c>
    </row>
    <row r="49" spans="1:12" ht="13.5" thickBot="1" x14ac:dyDescent="0.25">
      <c r="A49" s="42" t="s">
        <v>77</v>
      </c>
      <c r="B49" s="43" t="s">
        <v>78</v>
      </c>
      <c r="C49" s="46" t="s">
        <v>163</v>
      </c>
      <c r="D49" s="46" t="s">
        <v>163</v>
      </c>
      <c r="E49" s="46" t="s">
        <v>163</v>
      </c>
      <c r="F49" s="46" t="s">
        <v>163</v>
      </c>
      <c r="G49" s="46" t="s">
        <v>171</v>
      </c>
      <c r="H49" s="46" t="s">
        <v>163</v>
      </c>
      <c r="I49" s="46" t="s">
        <v>163</v>
      </c>
      <c r="J49" s="46" t="s">
        <v>163</v>
      </c>
      <c r="K49" s="46" t="s">
        <v>164</v>
      </c>
      <c r="L49" s="46" t="s">
        <v>163</v>
      </c>
    </row>
    <row r="50" spans="1:12" ht="23.25" thickBot="1" x14ac:dyDescent="0.25">
      <c r="A50" s="42" t="s">
        <v>79</v>
      </c>
      <c r="B50" s="43" t="s">
        <v>80</v>
      </c>
      <c r="C50" s="46" t="s">
        <v>163</v>
      </c>
      <c r="D50" s="46" t="s">
        <v>163</v>
      </c>
      <c r="E50" s="46" t="s">
        <v>163</v>
      </c>
      <c r="F50" s="46" t="s">
        <v>163</v>
      </c>
      <c r="G50" s="46" t="s">
        <v>163</v>
      </c>
      <c r="H50" s="46" t="s">
        <v>163</v>
      </c>
      <c r="I50" s="46" t="s">
        <v>163</v>
      </c>
      <c r="J50" s="46" t="s">
        <v>163</v>
      </c>
      <c r="K50" s="46" t="s">
        <v>163</v>
      </c>
      <c r="L50" s="46" t="s">
        <v>163</v>
      </c>
    </row>
    <row r="51" spans="1:12" ht="13.5" thickBot="1" x14ac:dyDescent="0.25">
      <c r="A51" s="42" t="s">
        <v>81</v>
      </c>
      <c r="B51" s="43" t="s">
        <v>82</v>
      </c>
      <c r="C51" s="46" t="s">
        <v>163</v>
      </c>
      <c r="D51" s="46" t="s">
        <v>163</v>
      </c>
      <c r="E51" s="46" t="s">
        <v>163</v>
      </c>
      <c r="F51" s="46" t="s">
        <v>164</v>
      </c>
      <c r="G51" s="46" t="s">
        <v>163</v>
      </c>
      <c r="H51" s="46" t="s">
        <v>163</v>
      </c>
      <c r="I51" s="46" t="s">
        <v>164</v>
      </c>
      <c r="J51" s="46" t="s">
        <v>163</v>
      </c>
      <c r="K51" s="46" t="s">
        <v>163</v>
      </c>
      <c r="L51" s="46" t="s">
        <v>163</v>
      </c>
    </row>
    <row r="52" spans="1:12" x14ac:dyDescent="0.2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6"/>
    </row>
    <row r="53" spans="1:12" ht="13.5" thickBot="1" x14ac:dyDescent="0.25">
      <c r="A53" s="207" t="s">
        <v>83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9"/>
    </row>
    <row r="54" spans="1:12" ht="13.5" thickBot="1" x14ac:dyDescent="0.25">
      <c r="A54" s="42" t="s">
        <v>84</v>
      </c>
      <c r="B54" s="43" t="s">
        <v>85</v>
      </c>
      <c r="C54" s="49">
        <v>0.03</v>
      </c>
      <c r="D54" s="49">
        <v>0.05</v>
      </c>
      <c r="E54" s="49">
        <v>0.15</v>
      </c>
      <c r="F54" s="49">
        <v>0.15</v>
      </c>
      <c r="G54" s="46" t="s">
        <v>6</v>
      </c>
      <c r="H54" s="46" t="s">
        <v>6</v>
      </c>
      <c r="I54" s="49">
        <v>0.04</v>
      </c>
      <c r="J54" s="49">
        <v>9.7000000000000003E-2</v>
      </c>
      <c r="K54" s="49">
        <v>0.01</v>
      </c>
      <c r="L54" s="49">
        <v>0.01</v>
      </c>
    </row>
    <row r="55" spans="1:12" ht="13.5" thickBot="1" x14ac:dyDescent="0.25">
      <c r="A55" s="42" t="s">
        <v>86</v>
      </c>
      <c r="B55" s="43" t="s">
        <v>87</v>
      </c>
      <c r="C55" s="49">
        <v>0.97</v>
      </c>
      <c r="D55" s="49">
        <v>0.95</v>
      </c>
      <c r="E55" s="49">
        <v>0.85</v>
      </c>
      <c r="F55" s="49">
        <v>0.85</v>
      </c>
      <c r="G55" s="46" t="s">
        <v>6</v>
      </c>
      <c r="H55" s="46" t="s">
        <v>6</v>
      </c>
      <c r="I55" s="49">
        <v>0.96</v>
      </c>
      <c r="J55" s="49">
        <v>0.90300000000000002</v>
      </c>
      <c r="K55" s="49">
        <v>0.99</v>
      </c>
      <c r="L55" s="49">
        <v>0.99</v>
      </c>
    </row>
    <row r="56" spans="1:12" x14ac:dyDescent="0.2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2"/>
    </row>
    <row r="57" spans="1:12" ht="15.75" thickBot="1" x14ac:dyDescent="0.25">
      <c r="A57" s="201" t="s">
        <v>88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3"/>
    </row>
    <row r="58" spans="1:12" ht="23.25" thickBot="1" x14ac:dyDescent="0.25">
      <c r="A58" s="42" t="s">
        <v>89</v>
      </c>
      <c r="B58" s="43" t="s">
        <v>90</v>
      </c>
      <c r="C58" s="44">
        <v>41266</v>
      </c>
      <c r="D58" s="44">
        <v>11696</v>
      </c>
      <c r="E58" s="44">
        <v>12000</v>
      </c>
      <c r="F58" s="44">
        <v>1185</v>
      </c>
      <c r="G58" s="44">
        <v>5670</v>
      </c>
      <c r="H58" s="44">
        <v>1785</v>
      </c>
      <c r="I58" s="44">
        <v>7749</v>
      </c>
      <c r="J58" s="44">
        <v>12650</v>
      </c>
      <c r="K58" s="44">
        <v>3000</v>
      </c>
      <c r="L58" s="44">
        <v>16192</v>
      </c>
    </row>
    <row r="59" spans="1:12" ht="23.25" thickBot="1" x14ac:dyDescent="0.25">
      <c r="A59" s="42" t="s">
        <v>91</v>
      </c>
      <c r="B59" s="43" t="s">
        <v>92</v>
      </c>
      <c r="C59" s="44">
        <v>41266</v>
      </c>
      <c r="D59" s="44">
        <v>11696</v>
      </c>
      <c r="E59" s="44">
        <v>12000</v>
      </c>
      <c r="F59" s="44"/>
      <c r="G59" s="44">
        <v>5670</v>
      </c>
      <c r="H59" s="44">
        <v>1785</v>
      </c>
      <c r="I59" s="44">
        <v>7749</v>
      </c>
      <c r="J59" s="44">
        <v>12650</v>
      </c>
      <c r="K59" s="44">
        <v>3000</v>
      </c>
      <c r="L59" s="44">
        <v>16192</v>
      </c>
    </row>
    <row r="60" spans="1:12" ht="23.25" thickBot="1" x14ac:dyDescent="0.25">
      <c r="A60" s="42" t="s">
        <v>93</v>
      </c>
      <c r="B60" s="43" t="s">
        <v>94</v>
      </c>
      <c r="C60" s="44">
        <v>437958</v>
      </c>
      <c r="D60" s="44">
        <v>276672</v>
      </c>
      <c r="E60" s="44">
        <v>112500</v>
      </c>
      <c r="F60" s="44">
        <v>7054</v>
      </c>
      <c r="G60" s="44">
        <v>21000</v>
      </c>
      <c r="H60" s="44">
        <v>14600</v>
      </c>
      <c r="I60" s="44">
        <v>100133</v>
      </c>
      <c r="J60" s="44">
        <v>93000</v>
      </c>
      <c r="K60" s="46">
        <v>250</v>
      </c>
      <c r="L60" s="44">
        <v>157000</v>
      </c>
    </row>
    <row r="61" spans="1:12" ht="23.25" thickBot="1" x14ac:dyDescent="0.25">
      <c r="A61" s="42" t="s">
        <v>95</v>
      </c>
      <c r="B61" s="43" t="s">
        <v>96</v>
      </c>
      <c r="C61" s="44">
        <v>443524</v>
      </c>
      <c r="D61" s="44">
        <v>276672</v>
      </c>
      <c r="E61" s="44">
        <v>112500</v>
      </c>
      <c r="F61" s="44">
        <v>7054</v>
      </c>
      <c r="G61" s="44">
        <v>21000</v>
      </c>
      <c r="H61" s="44"/>
      <c r="I61" s="44">
        <v>100133</v>
      </c>
      <c r="J61" s="44">
        <v>93000</v>
      </c>
      <c r="K61" s="46">
        <v>250</v>
      </c>
      <c r="L61" s="44">
        <v>157000</v>
      </c>
    </row>
    <row r="62" spans="1:12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2"/>
    </row>
    <row r="63" spans="1:12" ht="15.75" thickBot="1" x14ac:dyDescent="0.25">
      <c r="A63" s="201" t="s">
        <v>97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3"/>
    </row>
    <row r="64" spans="1:12" ht="23.25" thickBot="1" x14ac:dyDescent="0.25">
      <c r="A64" s="42" t="s">
        <v>98</v>
      </c>
      <c r="B64" s="43" t="s">
        <v>99</v>
      </c>
      <c r="C64" s="190">
        <v>431</v>
      </c>
      <c r="D64" s="190">
        <v>63.34</v>
      </c>
      <c r="E64" s="190">
        <v>66.099999999999994</v>
      </c>
      <c r="F64" s="190">
        <v>8.5</v>
      </c>
      <c r="G64" s="190">
        <v>30.6</v>
      </c>
      <c r="H64" s="190">
        <v>20.7</v>
      </c>
      <c r="I64" s="190">
        <v>26.9</v>
      </c>
      <c r="J64" s="190">
        <v>74</v>
      </c>
      <c r="K64" s="190">
        <v>5</v>
      </c>
      <c r="L64" s="190">
        <v>140</v>
      </c>
    </row>
    <row r="65" spans="1:12" s="55" customFormat="1" ht="23.25" thickBot="1" x14ac:dyDescent="0.25">
      <c r="A65" s="50" t="s">
        <v>100</v>
      </c>
      <c r="B65" s="50" t="s">
        <v>101</v>
      </c>
      <c r="C65" s="52">
        <v>412</v>
      </c>
      <c r="D65" s="52">
        <v>69.17</v>
      </c>
      <c r="E65" s="52">
        <v>57.2</v>
      </c>
      <c r="F65" s="52">
        <v>8.5</v>
      </c>
      <c r="G65" s="52">
        <v>30.6</v>
      </c>
      <c r="H65" s="52">
        <v>21.2</v>
      </c>
      <c r="I65" s="52">
        <v>25.3</v>
      </c>
      <c r="J65" s="52">
        <v>76</v>
      </c>
      <c r="K65" s="52">
        <v>5</v>
      </c>
      <c r="L65" s="52">
        <v>120</v>
      </c>
    </row>
    <row r="66" spans="1:12" ht="13.5" hidden="1" thickBot="1" x14ac:dyDescent="0.25">
      <c r="A66" s="42"/>
      <c r="B66" s="42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2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</row>
    <row r="68" spans="1:12" ht="15.75" thickBot="1" x14ac:dyDescent="0.25">
      <c r="A68" s="201" t="s">
        <v>102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3"/>
    </row>
    <row r="69" spans="1:12" ht="23.25" thickBot="1" x14ac:dyDescent="0.25">
      <c r="A69" s="42" t="s">
        <v>103</v>
      </c>
      <c r="B69" s="43" t="s">
        <v>104</v>
      </c>
      <c r="C69" s="44">
        <v>72415000</v>
      </c>
      <c r="D69" s="178">
        <v>9214000</v>
      </c>
      <c r="E69" s="178">
        <v>18750903</v>
      </c>
      <c r="F69" s="44">
        <v>1058235</v>
      </c>
      <c r="G69" s="44">
        <v>2841505</v>
      </c>
      <c r="H69" s="44">
        <v>2259639</v>
      </c>
      <c r="I69" s="178">
        <v>5715244</v>
      </c>
      <c r="J69" s="178">
        <v>14916000</v>
      </c>
      <c r="K69" s="178">
        <v>982270</v>
      </c>
      <c r="L69" s="178">
        <v>23000000</v>
      </c>
    </row>
    <row r="70" spans="1:12" ht="45.75" thickBot="1" x14ac:dyDescent="0.25">
      <c r="A70" s="42" t="s">
        <v>105</v>
      </c>
      <c r="B70" s="43" t="s">
        <v>106</v>
      </c>
      <c r="C70" s="46" t="s">
        <v>163</v>
      </c>
      <c r="D70" s="46" t="s">
        <v>163</v>
      </c>
      <c r="E70" s="46" t="s">
        <v>163</v>
      </c>
      <c r="F70" s="46" t="s">
        <v>164</v>
      </c>
      <c r="G70" s="46" t="s">
        <v>163</v>
      </c>
      <c r="H70" s="46" t="s">
        <v>164</v>
      </c>
      <c r="I70" s="46" t="s">
        <v>163</v>
      </c>
      <c r="J70" s="46" t="s">
        <v>163</v>
      </c>
      <c r="K70" s="46" t="s">
        <v>163</v>
      </c>
      <c r="L70" s="46" t="s">
        <v>163</v>
      </c>
    </row>
    <row r="71" spans="1:12" ht="15" x14ac:dyDescent="0.2">
      <c r="A71" s="213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5"/>
    </row>
    <row r="72" spans="1:12" ht="15.75" thickBot="1" x14ac:dyDescent="0.25">
      <c r="A72" s="201" t="s">
        <v>107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3"/>
    </row>
    <row r="73" spans="1:12" ht="23.25" thickBot="1" x14ac:dyDescent="0.25">
      <c r="A73" s="42" t="s">
        <v>108</v>
      </c>
      <c r="B73" s="43" t="s">
        <v>109</v>
      </c>
      <c r="C73" s="46" t="s">
        <v>163</v>
      </c>
      <c r="D73" s="46" t="s">
        <v>163</v>
      </c>
      <c r="E73" s="46" t="s">
        <v>163</v>
      </c>
      <c r="F73" s="46" t="s">
        <v>163</v>
      </c>
      <c r="G73" s="46" t="s">
        <v>163</v>
      </c>
      <c r="H73" s="46" t="s">
        <v>163</v>
      </c>
      <c r="I73" s="46" t="s">
        <v>163</v>
      </c>
      <c r="J73" s="46" t="s">
        <v>163</v>
      </c>
      <c r="K73" s="46" t="s">
        <v>163</v>
      </c>
      <c r="L73" s="46" t="s">
        <v>163</v>
      </c>
    </row>
    <row r="74" spans="1:12" ht="23.25" thickBot="1" x14ac:dyDescent="0.25">
      <c r="A74" s="42" t="s">
        <v>110</v>
      </c>
      <c r="B74" s="43" t="s">
        <v>111</v>
      </c>
      <c r="C74" s="49">
        <v>0.78</v>
      </c>
      <c r="D74" s="49">
        <v>0.88</v>
      </c>
      <c r="E74" s="49">
        <v>0.89</v>
      </c>
      <c r="F74" s="49">
        <v>1</v>
      </c>
      <c r="G74" s="49">
        <v>0.99</v>
      </c>
      <c r="H74" s="49">
        <v>0.91</v>
      </c>
      <c r="I74" s="49">
        <v>0.96499999999999997</v>
      </c>
      <c r="J74" s="49">
        <v>0.97850000000000004</v>
      </c>
      <c r="K74" s="49">
        <v>1</v>
      </c>
      <c r="L74" s="49">
        <v>0.5</v>
      </c>
    </row>
    <row r="75" spans="1:12" ht="23.25" thickBot="1" x14ac:dyDescent="0.25">
      <c r="A75" s="42" t="s">
        <v>112</v>
      </c>
      <c r="B75" s="43" t="s">
        <v>113</v>
      </c>
      <c r="C75" s="46" t="s">
        <v>163</v>
      </c>
      <c r="D75" s="46" t="s">
        <v>163</v>
      </c>
      <c r="E75" s="46" t="s">
        <v>163</v>
      </c>
      <c r="F75" s="46" t="s">
        <v>164</v>
      </c>
      <c r="G75" s="46" t="s">
        <v>164</v>
      </c>
      <c r="H75" s="46" t="s">
        <v>164</v>
      </c>
      <c r="I75" s="46" t="s">
        <v>163</v>
      </c>
      <c r="J75" s="46" t="s">
        <v>163</v>
      </c>
      <c r="K75" s="46" t="s">
        <v>164</v>
      </c>
      <c r="L75" s="46" t="s">
        <v>163</v>
      </c>
    </row>
    <row r="76" spans="1:12" ht="23.25" thickBot="1" x14ac:dyDescent="0.25">
      <c r="A76" s="42" t="s">
        <v>114</v>
      </c>
      <c r="B76" s="43" t="s">
        <v>111</v>
      </c>
      <c r="C76" s="49">
        <v>0.1</v>
      </c>
      <c r="D76" s="49">
        <v>0.05</v>
      </c>
      <c r="E76" s="49">
        <v>0.05</v>
      </c>
      <c r="F76" s="49">
        <v>0</v>
      </c>
      <c r="G76" s="49">
        <v>0</v>
      </c>
      <c r="H76" s="49">
        <v>0</v>
      </c>
      <c r="I76" s="49">
        <v>0.11</v>
      </c>
      <c r="J76" s="49">
        <v>1.2E-2</v>
      </c>
      <c r="K76" s="49">
        <v>0</v>
      </c>
      <c r="L76" s="49">
        <v>0.49</v>
      </c>
    </row>
    <row r="77" spans="1:12" x14ac:dyDescent="0.2">
      <c r="A77" s="199" t="s">
        <v>115</v>
      </c>
      <c r="B77" s="48" t="s">
        <v>116</v>
      </c>
      <c r="C77" s="197" t="s">
        <v>163</v>
      </c>
      <c r="D77" s="197" t="s">
        <v>163</v>
      </c>
      <c r="E77" s="197" t="s">
        <v>163</v>
      </c>
      <c r="F77" s="197" t="s">
        <v>164</v>
      </c>
      <c r="G77" s="197" t="s">
        <v>163</v>
      </c>
      <c r="H77" s="197" t="s">
        <v>163</v>
      </c>
      <c r="I77" s="197" t="s">
        <v>163</v>
      </c>
      <c r="J77" s="197" t="s">
        <v>163</v>
      </c>
      <c r="K77" s="197" t="s">
        <v>164</v>
      </c>
      <c r="L77" s="197" t="s">
        <v>163</v>
      </c>
    </row>
    <row r="78" spans="1:12" ht="13.5" thickBot="1" x14ac:dyDescent="0.25">
      <c r="A78" s="200"/>
      <c r="B78" s="43" t="s">
        <v>117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</row>
    <row r="79" spans="1:12" ht="23.25" thickBot="1" x14ac:dyDescent="0.25">
      <c r="A79" s="42" t="s">
        <v>118</v>
      </c>
      <c r="B79" s="43" t="s">
        <v>111</v>
      </c>
      <c r="C79" s="49">
        <v>0.11</v>
      </c>
      <c r="D79" s="49">
        <v>0.04</v>
      </c>
      <c r="E79" s="49">
        <v>0.02</v>
      </c>
      <c r="F79" s="49">
        <v>0</v>
      </c>
      <c r="G79" s="49">
        <v>0.01</v>
      </c>
      <c r="H79" s="49">
        <v>0.08</v>
      </c>
      <c r="I79" s="49">
        <v>2.4E-2</v>
      </c>
      <c r="J79" s="49">
        <v>0.01</v>
      </c>
      <c r="K79" s="49">
        <v>0</v>
      </c>
      <c r="L79" s="49">
        <v>1.2E-2</v>
      </c>
    </row>
    <row r="80" spans="1:12" ht="23.25" thickBot="1" x14ac:dyDescent="0.25">
      <c r="A80" s="42" t="s">
        <v>119</v>
      </c>
      <c r="B80" s="43" t="s">
        <v>120</v>
      </c>
      <c r="C80" s="46" t="s">
        <v>163</v>
      </c>
      <c r="D80" s="46" t="s">
        <v>164</v>
      </c>
      <c r="E80" s="46" t="s">
        <v>164</v>
      </c>
      <c r="F80" s="46" t="s">
        <v>164</v>
      </c>
      <c r="G80" s="46" t="s">
        <v>164</v>
      </c>
      <c r="H80" s="46" t="s">
        <v>164</v>
      </c>
      <c r="I80" s="46" t="s">
        <v>164</v>
      </c>
      <c r="J80" s="46" t="s">
        <v>164</v>
      </c>
      <c r="K80" s="46" t="s">
        <v>164</v>
      </c>
      <c r="L80" s="46" t="s">
        <v>164</v>
      </c>
    </row>
    <row r="81" spans="1:12" ht="23.25" thickBot="1" x14ac:dyDescent="0.25">
      <c r="A81" s="42" t="s">
        <v>121</v>
      </c>
      <c r="B81" s="43" t="s">
        <v>111</v>
      </c>
      <c r="C81" s="179">
        <v>0.01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</row>
    <row r="82" spans="1:12" ht="13.5" thickBot="1" x14ac:dyDescent="0.25">
      <c r="A82" s="42" t="s">
        <v>122</v>
      </c>
      <c r="B82" s="43" t="s">
        <v>123</v>
      </c>
      <c r="C82" s="46" t="s">
        <v>164</v>
      </c>
      <c r="D82" s="46" t="s">
        <v>163</v>
      </c>
      <c r="E82" s="46" t="s">
        <v>163</v>
      </c>
      <c r="F82" s="46" t="s">
        <v>164</v>
      </c>
      <c r="G82" s="46" t="s">
        <v>164</v>
      </c>
      <c r="H82" s="46" t="s">
        <v>164</v>
      </c>
      <c r="I82" s="46" t="s">
        <v>164</v>
      </c>
      <c r="J82" s="46" t="s">
        <v>164</v>
      </c>
      <c r="K82" s="46" t="s">
        <v>164</v>
      </c>
      <c r="L82" s="46" t="s">
        <v>164</v>
      </c>
    </row>
    <row r="83" spans="1:12" ht="23.25" thickBot="1" x14ac:dyDescent="0.25">
      <c r="A83" s="42" t="s">
        <v>124</v>
      </c>
      <c r="B83" s="43" t="s">
        <v>125</v>
      </c>
      <c r="C83" s="49">
        <v>0</v>
      </c>
      <c r="D83" s="49">
        <v>0.03</v>
      </c>
      <c r="E83" s="49">
        <v>0.04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</row>
    <row r="85" spans="1:12" ht="18" x14ac:dyDescent="0.25">
      <c r="A85" s="147" t="s">
        <v>142</v>
      </c>
      <c r="B85" s="55"/>
      <c r="C85" s="55"/>
      <c r="D85" s="55"/>
      <c r="E85" s="55"/>
      <c r="F85" s="55"/>
      <c r="G85" s="55"/>
      <c r="H85" s="55"/>
      <c r="I85" s="55" t="s">
        <v>165</v>
      </c>
      <c r="J85" s="55"/>
      <c r="K85" s="55"/>
      <c r="L85" s="55"/>
    </row>
    <row r="86" spans="1:12" x14ac:dyDescent="0.2">
      <c r="A86" s="152"/>
      <c r="B86" s="192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x14ac:dyDescent="0.2">
      <c r="A87" s="149"/>
      <c r="B87" s="193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x14ac:dyDescent="0.2">
      <c r="A88" s="148" t="s">
        <v>10</v>
      </c>
      <c r="B88" s="55" t="s">
        <v>172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x14ac:dyDescent="0.2">
      <c r="A89" s="151"/>
      <c r="B89" s="152" t="s">
        <v>179</v>
      </c>
      <c r="C89" s="156"/>
      <c r="D89" s="156"/>
      <c r="E89" s="152" t="s">
        <v>174</v>
      </c>
      <c r="F89" s="55" t="s">
        <v>175</v>
      </c>
      <c r="G89" s="55"/>
      <c r="H89" s="55" t="s">
        <v>173</v>
      </c>
      <c r="I89" s="55"/>
      <c r="J89" s="55"/>
      <c r="K89" s="55"/>
      <c r="L89" s="55"/>
    </row>
    <row r="90" spans="1:12" x14ac:dyDescent="0.2">
      <c r="A90" s="151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x14ac:dyDescent="0.2">
      <c r="A91" s="151" t="s">
        <v>4</v>
      </c>
      <c r="B91" s="55" t="s">
        <v>176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x14ac:dyDescent="0.2">
      <c r="A92" s="151"/>
      <c r="B92" s="55" t="s">
        <v>177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x14ac:dyDescent="0.2">
      <c r="A93" s="151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x14ac:dyDescent="0.2">
      <c r="A94" s="151" t="s">
        <v>5</v>
      </c>
      <c r="B94" s="183" t="s">
        <v>178</v>
      </c>
      <c r="C94" s="183"/>
      <c r="D94" s="55"/>
      <c r="E94" s="55"/>
      <c r="F94" s="55"/>
      <c r="G94" s="55"/>
      <c r="H94" s="55"/>
      <c r="I94" s="55"/>
      <c r="J94" s="55"/>
      <c r="K94" s="55"/>
      <c r="L94" s="55"/>
    </row>
    <row r="95" spans="1:12" x14ac:dyDescent="0.2">
      <c r="A95" s="151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x14ac:dyDescent="0.2">
      <c r="A96" s="151" t="s">
        <v>9</v>
      </c>
      <c r="B96" s="55" t="s">
        <v>180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8" x14ac:dyDescent="0.2">
      <c r="A97" s="151"/>
      <c r="B97" s="156"/>
      <c r="C97" s="156"/>
      <c r="D97" s="156"/>
      <c r="E97" s="55"/>
      <c r="F97" s="55"/>
      <c r="G97" s="55"/>
      <c r="H97" s="55"/>
      <c r="I97" s="55"/>
      <c r="J97" s="55"/>
      <c r="K97" s="55"/>
      <c r="L97" s="55"/>
    </row>
    <row r="98" spans="1:18" x14ac:dyDescent="0.2">
      <c r="A98" s="151" t="s">
        <v>7</v>
      </c>
      <c r="B98" s="152" t="s">
        <v>181</v>
      </c>
      <c r="C98" s="150"/>
      <c r="D98" s="150"/>
      <c r="E98" s="55"/>
      <c r="F98" s="55"/>
      <c r="G98" s="55"/>
      <c r="H98" s="55"/>
      <c r="I98" s="55"/>
      <c r="J98" s="55"/>
      <c r="K98" s="55"/>
      <c r="L98" s="55"/>
    </row>
    <row r="99" spans="1:18" x14ac:dyDescent="0.2">
      <c r="A99" s="151"/>
      <c r="B99" s="148"/>
      <c r="C99" s="186"/>
      <c r="D99" s="152"/>
      <c r="E99" s="186"/>
      <c r="F99" s="152"/>
      <c r="G99" s="186"/>
      <c r="H99" s="152"/>
      <c r="I99" s="152"/>
      <c r="J99" s="152"/>
      <c r="K99" s="152"/>
      <c r="L99" s="152"/>
      <c r="M99" s="153"/>
      <c r="N99" s="153"/>
      <c r="O99" s="153"/>
      <c r="P99" s="153"/>
      <c r="Q99" s="153"/>
      <c r="R99" s="153"/>
    </row>
    <row r="100" spans="1:18" x14ac:dyDescent="0.2">
      <c r="A100" s="151" t="s">
        <v>182</v>
      </c>
      <c r="B100" s="152" t="s">
        <v>183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3"/>
      <c r="N100" s="153"/>
      <c r="O100" s="153"/>
      <c r="P100" s="153"/>
      <c r="Q100" s="153"/>
      <c r="R100" s="153"/>
    </row>
    <row r="101" spans="1:18" x14ac:dyDescent="0.2">
      <c r="A101" s="149"/>
      <c r="B101" s="152" t="s">
        <v>184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8" x14ac:dyDescent="0.2">
      <c r="A102" s="151"/>
      <c r="B102" s="152" t="s">
        <v>185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8" x14ac:dyDescent="0.2">
      <c r="A103" s="151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8" x14ac:dyDescent="0.2">
      <c r="A104" s="151" t="s">
        <v>186</v>
      </c>
      <c r="B104" s="194" t="s">
        <v>184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8" x14ac:dyDescent="0.2">
      <c r="A105" s="151"/>
      <c r="B105" s="186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8" x14ac:dyDescent="0.2">
      <c r="A106" s="151" t="s">
        <v>187</v>
      </c>
      <c r="B106" s="152" t="s">
        <v>188</v>
      </c>
      <c r="C106" s="55"/>
      <c r="D106" s="55"/>
      <c r="E106" s="152"/>
      <c r="F106" s="55"/>
      <c r="G106" s="55"/>
      <c r="H106" s="55"/>
      <c r="I106" s="55"/>
      <c r="J106" s="55"/>
      <c r="K106" s="55"/>
      <c r="L106" s="55"/>
    </row>
    <row r="107" spans="1:18" x14ac:dyDescent="0.2">
      <c r="A107" s="151"/>
      <c r="B107" s="186"/>
      <c r="C107" s="55"/>
      <c r="D107" s="55"/>
      <c r="E107" s="55"/>
      <c r="F107" s="186"/>
      <c r="G107" s="55"/>
      <c r="H107" s="55"/>
      <c r="I107" s="55"/>
      <c r="J107" s="55"/>
      <c r="K107" s="55"/>
      <c r="L107" s="55"/>
    </row>
    <row r="108" spans="1:18" x14ac:dyDescent="0.2">
      <c r="A108" s="151" t="s">
        <v>170</v>
      </c>
      <c r="B108" s="152" t="s">
        <v>189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8" x14ac:dyDescent="0.2">
      <c r="A109" s="151"/>
      <c r="B109" s="148"/>
      <c r="C109" s="148"/>
      <c r="D109" s="148"/>
      <c r="E109" s="55"/>
      <c r="F109" s="55"/>
      <c r="G109" s="55"/>
      <c r="H109" s="55"/>
      <c r="I109" s="55"/>
      <c r="J109" s="55"/>
      <c r="K109" s="55"/>
      <c r="L109" s="55"/>
    </row>
    <row r="110" spans="1:18" x14ac:dyDescent="0.2">
      <c r="A110" s="151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8" x14ac:dyDescent="0.2">
      <c r="A111" s="15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8" x14ac:dyDescent="0.2">
      <c r="A112" s="151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x14ac:dyDescent="0.2">
      <c r="A113" s="149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x14ac:dyDescent="0.2">
      <c r="A114" s="149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x14ac:dyDescent="0.2">
      <c r="B115" s="55"/>
      <c r="C115" s="151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x14ac:dyDescent="0.2">
      <c r="A116" s="151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x14ac:dyDescent="0.2">
      <c r="A117" s="1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x14ac:dyDescent="0.2">
      <c r="A118" s="151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x14ac:dyDescent="0.2">
      <c r="A119" s="1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x14ac:dyDescent="0.2">
      <c r="A120" s="1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x14ac:dyDescent="0.2">
      <c r="A121" s="1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x14ac:dyDescent="0.2">
      <c r="A122" s="1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x14ac:dyDescent="0.2">
      <c r="A123" s="149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x14ac:dyDescent="0.2">
      <c r="A124" s="148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x14ac:dyDescent="0.2">
      <c r="A125" s="151"/>
      <c r="B125" s="186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x14ac:dyDescent="0.2">
      <c r="A126" s="151"/>
      <c r="B126" s="186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x14ac:dyDescent="0.2">
      <c r="A127" s="151"/>
      <c r="B127" s="186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x14ac:dyDescent="0.2">
      <c r="A128" s="151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x14ac:dyDescent="0.2">
      <c r="A129" s="1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x14ac:dyDescent="0.2">
      <c r="A130" s="151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x14ac:dyDescent="0.2">
      <c r="A131" s="151"/>
      <c r="B131" s="186"/>
      <c r="C131" s="186"/>
      <c r="D131" s="186"/>
      <c r="E131" s="156"/>
      <c r="F131" s="156"/>
      <c r="G131" s="55"/>
      <c r="H131" s="55"/>
      <c r="I131" s="55"/>
      <c r="J131" s="55"/>
      <c r="K131" s="55"/>
      <c r="L131" s="55"/>
    </row>
    <row r="133" spans="1:12" x14ac:dyDescent="0.2">
      <c r="A133" s="180"/>
      <c r="B133" s="181"/>
      <c r="C133" s="182"/>
      <c r="D133" s="182"/>
      <c r="E133" s="182"/>
      <c r="F133" s="182"/>
    </row>
    <row r="135" spans="1:12" x14ac:dyDescent="0.2">
      <c r="A135" s="187"/>
    </row>
    <row r="137" spans="1:12" x14ac:dyDescent="0.2">
      <c r="A137" s="188"/>
    </row>
    <row r="138" spans="1:12" x14ac:dyDescent="0.2">
      <c r="A138" s="188"/>
    </row>
  </sheetData>
  <mergeCells count="52">
    <mergeCell ref="A3:L3"/>
    <mergeCell ref="A28:L28"/>
    <mergeCell ref="A15:L15"/>
    <mergeCell ref="A16:L16"/>
    <mergeCell ref="A4:L4"/>
    <mergeCell ref="A14:L14"/>
    <mergeCell ref="A19:L19"/>
    <mergeCell ref="A20:L20"/>
    <mergeCell ref="A23:L23"/>
    <mergeCell ref="A24:L24"/>
    <mergeCell ref="A27:L27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42:L42"/>
    <mergeCell ref="A43:L43"/>
    <mergeCell ref="A32:L32"/>
    <mergeCell ref="A33:L33"/>
    <mergeCell ref="A36:L36"/>
    <mergeCell ref="A37:L37"/>
    <mergeCell ref="A72:L72"/>
    <mergeCell ref="A46:L46"/>
    <mergeCell ref="A47:L47"/>
    <mergeCell ref="A52:L52"/>
    <mergeCell ref="A53:L53"/>
    <mergeCell ref="A56:L56"/>
    <mergeCell ref="A57:L57"/>
    <mergeCell ref="A62:L62"/>
    <mergeCell ref="A63:L63"/>
    <mergeCell ref="A67:L67"/>
    <mergeCell ref="A68:L68"/>
    <mergeCell ref="A71:L71"/>
    <mergeCell ref="A77:A78"/>
    <mergeCell ref="C77:C78"/>
    <mergeCell ref="D77:D78"/>
    <mergeCell ref="E77:E78"/>
    <mergeCell ref="J77:J78"/>
    <mergeCell ref="L77:L78"/>
    <mergeCell ref="F77:F78"/>
    <mergeCell ref="G77:G78"/>
    <mergeCell ref="H77:H78"/>
    <mergeCell ref="I77:I78"/>
    <mergeCell ref="K77:K78"/>
  </mergeCells>
  <phoneticPr fontId="13" type="noConversion"/>
  <pageMargins left="0.75" right="0.75" top="1" bottom="1" header="0.5" footer="0.5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X1" sqref="X1"/>
    </sheetView>
  </sheetViews>
  <sheetFormatPr defaultRowHeight="12.75" x14ac:dyDescent="0.2"/>
  <sheetData>
    <row r="1" spans="1:24" ht="72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  <c r="S1" s="98"/>
      <c r="T1" s="98"/>
      <c r="U1" s="99" t="s">
        <v>190</v>
      </c>
      <c r="V1" s="99" t="s">
        <v>191</v>
      </c>
      <c r="W1" s="99" t="s">
        <v>192</v>
      </c>
      <c r="X1" s="169" t="s">
        <v>193</v>
      </c>
    </row>
    <row r="2" spans="1:24" ht="13.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6"/>
      <c r="T2" s="6"/>
      <c r="U2" s="4"/>
      <c r="V2" s="6"/>
      <c r="W2" s="6"/>
      <c r="X2" s="170"/>
    </row>
    <row r="3" spans="1:24" x14ac:dyDescent="0.2">
      <c r="A3" s="95"/>
      <c r="B3" s="37" t="s">
        <v>145</v>
      </c>
      <c r="C3" s="37" t="s">
        <v>146</v>
      </c>
      <c r="D3" s="37" t="s">
        <v>147</v>
      </c>
      <c r="E3" s="37" t="s">
        <v>148</v>
      </c>
      <c r="F3" s="37" t="s">
        <v>149</v>
      </c>
      <c r="G3" s="37" t="s">
        <v>150</v>
      </c>
      <c r="H3" s="37" t="s">
        <v>151</v>
      </c>
      <c r="I3" s="37" t="s">
        <v>152</v>
      </c>
      <c r="J3" s="37" t="s">
        <v>153</v>
      </c>
      <c r="K3" s="37" t="s">
        <v>154</v>
      </c>
      <c r="L3" s="37" t="s">
        <v>155</v>
      </c>
      <c r="M3" s="37" t="s">
        <v>156</v>
      </c>
      <c r="N3" s="37" t="s">
        <v>157</v>
      </c>
      <c r="O3" s="37" t="s">
        <v>158</v>
      </c>
      <c r="P3" s="37" t="s">
        <v>159</v>
      </c>
      <c r="Q3" s="37" t="s">
        <v>160</v>
      </c>
      <c r="R3" s="37" t="s">
        <v>167</v>
      </c>
      <c r="S3" s="37" t="s">
        <v>97</v>
      </c>
      <c r="T3" s="37" t="s">
        <v>138</v>
      </c>
      <c r="U3" s="25"/>
      <c r="V3" s="36"/>
      <c r="W3" s="36"/>
      <c r="X3" s="36"/>
    </row>
    <row r="4" spans="1:24" x14ac:dyDescent="0.2">
      <c r="A4" s="91" t="s">
        <v>1</v>
      </c>
      <c r="B4" s="35">
        <v>197363</v>
      </c>
      <c r="C4" s="35">
        <v>217278</v>
      </c>
      <c r="D4" s="35">
        <v>238254</v>
      </c>
      <c r="E4" s="35">
        <v>249308</v>
      </c>
      <c r="F4" s="35">
        <v>255895</v>
      </c>
      <c r="G4" s="35">
        <v>292399</v>
      </c>
      <c r="H4" s="35">
        <v>366193</v>
      </c>
      <c r="I4" s="35">
        <v>264576</v>
      </c>
      <c r="J4" s="35">
        <v>270399</v>
      </c>
      <c r="K4" s="35">
        <v>276233</v>
      </c>
      <c r="L4" s="35">
        <v>297249</v>
      </c>
      <c r="M4" s="35">
        <v>300350</v>
      </c>
      <c r="N4" s="163">
        <v>362936</v>
      </c>
      <c r="O4" s="163" t="str">
        <f>'[1]All Stats'!C11</f>
        <v>367 631</v>
      </c>
      <c r="P4" s="163">
        <v>386713</v>
      </c>
      <c r="Q4" s="163">
        <v>382166</v>
      </c>
      <c r="R4" s="157">
        <f>'All Stats'!C11</f>
        <v>381811</v>
      </c>
      <c r="S4" s="70">
        <f>Staff!R4</f>
        <v>412</v>
      </c>
      <c r="T4" s="70">
        <f>R4/S4</f>
        <v>926.72572815533977</v>
      </c>
      <c r="U4" s="61">
        <f t="shared" ref="U4:U14" si="0">R4-B4</f>
        <v>184448</v>
      </c>
      <c r="V4" s="62">
        <f>U4/B4</f>
        <v>0.93456220264183254</v>
      </c>
      <c r="W4" s="59">
        <f t="shared" ref="W4:W14" si="1">R4-P4</f>
        <v>-4902</v>
      </c>
      <c r="X4" s="62">
        <f t="shared" ref="X4:X14" si="2">W4/P4</f>
        <v>-1.2676067264353668E-2</v>
      </c>
    </row>
    <row r="5" spans="1:24" x14ac:dyDescent="0.2">
      <c r="A5" s="91" t="s">
        <v>2</v>
      </c>
      <c r="B5" s="35">
        <v>28233</v>
      </c>
      <c r="C5" s="35">
        <v>32927</v>
      </c>
      <c r="D5" s="35">
        <v>38567</v>
      </c>
      <c r="E5" s="35">
        <v>40909</v>
      </c>
      <c r="F5" s="35">
        <v>50448</v>
      </c>
      <c r="G5" s="35">
        <v>45396</v>
      </c>
      <c r="H5" s="35">
        <v>57739</v>
      </c>
      <c r="I5" s="35">
        <v>82227</v>
      </c>
      <c r="J5" s="35">
        <v>83547</v>
      </c>
      <c r="K5" s="35">
        <v>84192</v>
      </c>
      <c r="L5" s="35">
        <v>85355</v>
      </c>
      <c r="M5" s="35">
        <v>86004</v>
      </c>
      <c r="N5" s="59">
        <v>88337</v>
      </c>
      <c r="O5" s="59" t="str">
        <f>'[1]All Stats'!E11</f>
        <v>89 575</v>
      </c>
      <c r="P5" s="59">
        <v>91849</v>
      </c>
      <c r="Q5" s="59">
        <v>94003</v>
      </c>
      <c r="R5" s="65">
        <f>'All Stats'!E11</f>
        <v>96106</v>
      </c>
      <c r="S5" s="70">
        <f>Staff!R5</f>
        <v>57.2</v>
      </c>
      <c r="T5" s="70">
        <f t="shared" ref="T5:T14" si="3">P5/S5</f>
        <v>1605.7517482517483</v>
      </c>
      <c r="U5" s="61">
        <f t="shared" si="0"/>
        <v>67873</v>
      </c>
      <c r="V5" s="62">
        <f t="shared" ref="V5:V14" si="4">U5/B5</f>
        <v>2.40403074416463</v>
      </c>
      <c r="W5" s="59">
        <f t="shared" si="1"/>
        <v>4257</v>
      </c>
      <c r="X5" s="62">
        <f t="shared" si="2"/>
        <v>4.6347809992487672E-2</v>
      </c>
    </row>
    <row r="6" spans="1:24" x14ac:dyDescent="0.2">
      <c r="A6" s="91" t="s">
        <v>3</v>
      </c>
      <c r="B6" s="35">
        <v>42516</v>
      </c>
      <c r="C6" s="35">
        <v>43500</v>
      </c>
      <c r="D6" s="35">
        <v>43892</v>
      </c>
      <c r="E6" s="35">
        <v>44455</v>
      </c>
      <c r="F6" s="35">
        <v>47105</v>
      </c>
      <c r="G6" s="35">
        <v>58262</v>
      </c>
      <c r="H6" s="35">
        <v>49655</v>
      </c>
      <c r="I6" s="35">
        <v>53081</v>
      </c>
      <c r="J6" s="35">
        <v>54591</v>
      </c>
      <c r="K6" s="35">
        <v>57096</v>
      </c>
      <c r="L6" s="35">
        <v>57667</v>
      </c>
      <c r="M6" s="35">
        <v>58516</v>
      </c>
      <c r="N6" s="59">
        <v>65919</v>
      </c>
      <c r="O6" s="59" t="str">
        <f>'[1]All Stats'!D11</f>
        <v>67 239</v>
      </c>
      <c r="P6" s="59">
        <v>69097</v>
      </c>
      <c r="Q6" s="59">
        <v>72640</v>
      </c>
      <c r="R6" s="65">
        <f>'All Stats'!D11</f>
        <v>76870</v>
      </c>
      <c r="S6" s="70">
        <f>Staff!R6</f>
        <v>69.17</v>
      </c>
      <c r="T6" s="70">
        <f t="shared" si="3"/>
        <v>998.94462917449755</v>
      </c>
      <c r="U6" s="61">
        <f t="shared" si="0"/>
        <v>34354</v>
      </c>
      <c r="V6" s="62">
        <f t="shared" si="4"/>
        <v>0.8080252140370684</v>
      </c>
      <c r="W6" s="59">
        <f t="shared" si="1"/>
        <v>7773</v>
      </c>
      <c r="X6" s="62">
        <f t="shared" si="2"/>
        <v>0.11249403013155419</v>
      </c>
    </row>
    <row r="7" spans="1:24" x14ac:dyDescent="0.2">
      <c r="A7" s="91" t="s">
        <v>4</v>
      </c>
      <c r="B7" s="35">
        <v>24211</v>
      </c>
      <c r="C7" s="35">
        <v>24687</v>
      </c>
      <c r="D7" s="35">
        <v>25647</v>
      </c>
      <c r="E7" s="35">
        <v>26361</v>
      </c>
      <c r="F7" s="35">
        <v>26639</v>
      </c>
      <c r="G7" s="35">
        <v>34068</v>
      </c>
      <c r="H7" s="35">
        <v>34556</v>
      </c>
      <c r="I7" s="35">
        <v>34924</v>
      </c>
      <c r="J7" s="35">
        <v>35083</v>
      </c>
      <c r="K7" s="35">
        <v>35424</v>
      </c>
      <c r="L7" s="35">
        <v>35909</v>
      </c>
      <c r="M7" s="35">
        <v>36835</v>
      </c>
      <c r="N7" s="59">
        <v>42977</v>
      </c>
      <c r="O7" s="59" t="str">
        <f>'[1]All Stats'!J11</f>
        <v>44 236</v>
      </c>
      <c r="P7" s="59">
        <v>46241</v>
      </c>
      <c r="Q7" s="59">
        <v>47887</v>
      </c>
      <c r="R7" s="65">
        <f>'All Stats'!J11</f>
        <v>49624</v>
      </c>
      <c r="S7" s="70">
        <f>Staff!R7</f>
        <v>76</v>
      </c>
      <c r="T7" s="70">
        <f t="shared" si="3"/>
        <v>608.43421052631584</v>
      </c>
      <c r="U7" s="61">
        <f t="shared" si="0"/>
        <v>25413</v>
      </c>
      <c r="V7" s="62">
        <f t="shared" si="4"/>
        <v>1.0496468547354507</v>
      </c>
      <c r="W7" s="59">
        <f t="shared" si="1"/>
        <v>3383</v>
      </c>
      <c r="X7" s="62">
        <f t="shared" si="2"/>
        <v>7.3160182522004277E-2</v>
      </c>
    </row>
    <row r="8" spans="1:24" x14ac:dyDescent="0.2">
      <c r="A8" s="91" t="s">
        <v>5</v>
      </c>
      <c r="B8" s="35" t="s">
        <v>6</v>
      </c>
      <c r="C8" s="35" t="s">
        <v>6</v>
      </c>
      <c r="D8" s="35">
        <v>15430</v>
      </c>
      <c r="E8" s="35">
        <v>16575</v>
      </c>
      <c r="F8" s="35" t="s">
        <v>6</v>
      </c>
      <c r="G8" s="35">
        <v>40000</v>
      </c>
      <c r="H8" s="35">
        <v>44969</v>
      </c>
      <c r="I8" s="35">
        <v>50221</v>
      </c>
      <c r="J8" s="35">
        <v>51650</v>
      </c>
      <c r="K8" s="35">
        <v>53866</v>
      </c>
      <c r="L8" s="35">
        <v>64415</v>
      </c>
      <c r="M8" s="35">
        <v>66255</v>
      </c>
      <c r="N8" s="59">
        <v>70864</v>
      </c>
      <c r="O8" s="59" t="str">
        <f>'[1]All Stats'!I11</f>
        <v>74 103</v>
      </c>
      <c r="P8" s="59">
        <v>74994</v>
      </c>
      <c r="Q8" s="59">
        <v>75792</v>
      </c>
      <c r="R8" s="65">
        <f>'All Stats'!I11</f>
        <v>77118</v>
      </c>
      <c r="S8" s="70">
        <f>Staff!R8</f>
        <v>25.3</v>
      </c>
      <c r="T8" s="70">
        <f t="shared" si="3"/>
        <v>2964.189723320158</v>
      </c>
      <c r="U8" s="61" t="e">
        <f t="shared" si="0"/>
        <v>#VALUE!</v>
      </c>
      <c r="V8" s="62" t="e">
        <f t="shared" si="4"/>
        <v>#VALUE!</v>
      </c>
      <c r="W8" s="59">
        <f t="shared" si="1"/>
        <v>2124</v>
      </c>
      <c r="X8" s="62">
        <f t="shared" si="2"/>
        <v>2.8322265781262502E-2</v>
      </c>
    </row>
    <row r="9" spans="1:24" x14ac:dyDescent="0.2">
      <c r="A9" s="91" t="s">
        <v>7</v>
      </c>
      <c r="B9" s="35">
        <v>9279</v>
      </c>
      <c r="C9" s="35">
        <v>8335</v>
      </c>
      <c r="D9" s="35">
        <v>8740</v>
      </c>
      <c r="E9" s="35">
        <v>9033</v>
      </c>
      <c r="F9" s="35">
        <v>9313</v>
      </c>
      <c r="G9" s="35">
        <v>9831</v>
      </c>
      <c r="H9" s="35">
        <v>10235</v>
      </c>
      <c r="I9" s="35">
        <v>14674</v>
      </c>
      <c r="J9" s="35">
        <v>14855</v>
      </c>
      <c r="K9" s="35">
        <v>14855</v>
      </c>
      <c r="L9" s="35">
        <v>14857</v>
      </c>
      <c r="M9" s="35">
        <v>14859</v>
      </c>
      <c r="N9" s="59" t="str">
        <f>'[2]All Stats'!H11</f>
        <v>14 859</v>
      </c>
      <c r="O9" s="59" t="str">
        <f>'[1]All Stats'!H11</f>
        <v>14 859</v>
      </c>
      <c r="P9" s="59">
        <v>14864</v>
      </c>
      <c r="Q9" s="59">
        <v>14865</v>
      </c>
      <c r="R9" s="65">
        <f>'All Stats'!H11</f>
        <v>14865</v>
      </c>
      <c r="S9" s="70">
        <f>Staff!R9</f>
        <v>21.2</v>
      </c>
      <c r="T9" s="70">
        <f t="shared" si="3"/>
        <v>701.13207547169816</v>
      </c>
      <c r="U9" s="61">
        <f t="shared" si="0"/>
        <v>5586</v>
      </c>
      <c r="V9" s="62">
        <f t="shared" si="4"/>
        <v>0.60200452634982216</v>
      </c>
      <c r="W9" s="59">
        <f t="shared" si="1"/>
        <v>1</v>
      </c>
      <c r="X9" s="62">
        <f t="shared" si="2"/>
        <v>6.7276641550053815E-5</v>
      </c>
    </row>
    <row r="10" spans="1:24" x14ac:dyDescent="0.2">
      <c r="A10" s="91" t="s">
        <v>8</v>
      </c>
      <c r="B10" s="35" t="s">
        <v>6</v>
      </c>
      <c r="C10" s="35">
        <v>15700</v>
      </c>
      <c r="D10" s="35">
        <v>16143</v>
      </c>
      <c r="E10" s="35">
        <v>16460</v>
      </c>
      <c r="F10" s="35">
        <v>16990</v>
      </c>
      <c r="G10" s="35">
        <v>15698</v>
      </c>
      <c r="H10" s="35">
        <v>16002</v>
      </c>
      <c r="I10" s="35">
        <v>16706</v>
      </c>
      <c r="J10" s="35">
        <v>16784</v>
      </c>
      <c r="K10" s="35">
        <v>17359</v>
      </c>
      <c r="L10" s="35">
        <v>17449</v>
      </c>
      <c r="M10" s="35">
        <v>17487</v>
      </c>
      <c r="N10" s="59">
        <v>17885</v>
      </c>
      <c r="O10" s="59" t="str">
        <f>'[1]All Stats'!G11</f>
        <v>17 885</v>
      </c>
      <c r="P10" s="59">
        <v>19261</v>
      </c>
      <c r="Q10" s="59">
        <v>19700</v>
      </c>
      <c r="R10" s="65">
        <f>'All Stats'!G11</f>
        <v>20134</v>
      </c>
      <c r="S10" s="70">
        <f>Staff!R10</f>
        <v>30.6</v>
      </c>
      <c r="T10" s="70">
        <f t="shared" si="3"/>
        <v>629.44444444444446</v>
      </c>
      <c r="U10" s="61" t="e">
        <f t="shared" si="0"/>
        <v>#VALUE!</v>
      </c>
      <c r="V10" s="62" t="e">
        <f t="shared" si="4"/>
        <v>#VALUE!</v>
      </c>
      <c r="W10" s="59">
        <f t="shared" si="1"/>
        <v>873</v>
      </c>
      <c r="X10" s="62">
        <f t="shared" si="2"/>
        <v>4.5324749493795752E-2</v>
      </c>
    </row>
    <row r="11" spans="1:24" x14ac:dyDescent="0.2">
      <c r="A11" s="91" t="s">
        <v>9</v>
      </c>
      <c r="B11" s="35">
        <v>3228</v>
      </c>
      <c r="C11" s="35">
        <v>3244</v>
      </c>
      <c r="D11" s="35">
        <v>3244</v>
      </c>
      <c r="E11" s="35">
        <v>3326</v>
      </c>
      <c r="F11" s="35">
        <v>3326</v>
      </c>
      <c r="G11" s="35">
        <v>3326</v>
      </c>
      <c r="H11" s="35">
        <v>3874</v>
      </c>
      <c r="I11" s="35">
        <v>4306</v>
      </c>
      <c r="J11" s="35">
        <v>4443</v>
      </c>
      <c r="K11" s="35">
        <v>4529</v>
      </c>
      <c r="L11" s="35">
        <v>4974</v>
      </c>
      <c r="M11" s="35">
        <v>5116</v>
      </c>
      <c r="N11" s="158">
        <v>5397</v>
      </c>
      <c r="O11" s="59" t="str">
        <f>'[1]All Stats'!F11</f>
        <v>5 397</v>
      </c>
      <c r="P11" s="59">
        <v>5404</v>
      </c>
      <c r="Q11" s="59">
        <v>5411</v>
      </c>
      <c r="R11" s="65">
        <f>'All Stats'!F11</f>
        <v>5417</v>
      </c>
      <c r="S11" s="70">
        <f>Staff!R11</f>
        <v>8.5</v>
      </c>
      <c r="T11" s="70">
        <f t="shared" si="3"/>
        <v>635.76470588235293</v>
      </c>
      <c r="U11" s="61">
        <f t="shared" si="0"/>
        <v>2189</v>
      </c>
      <c r="V11" s="62">
        <f t="shared" si="4"/>
        <v>0.67812887236679054</v>
      </c>
      <c r="W11" s="59">
        <f t="shared" si="1"/>
        <v>13</v>
      </c>
      <c r="X11" s="62">
        <f t="shared" si="2"/>
        <v>2.4056254626202813E-3</v>
      </c>
    </row>
    <row r="12" spans="1:24" x14ac:dyDescent="0.2">
      <c r="A12" s="91" t="s">
        <v>10</v>
      </c>
      <c r="B12" s="35"/>
      <c r="C12" s="35"/>
      <c r="D12" s="35"/>
      <c r="E12" s="35"/>
      <c r="F12" s="35"/>
      <c r="G12" s="35"/>
      <c r="H12" s="35"/>
      <c r="I12" s="35"/>
      <c r="J12" s="35">
        <v>5100</v>
      </c>
      <c r="K12" s="35">
        <v>5100</v>
      </c>
      <c r="L12" s="35">
        <v>3897</v>
      </c>
      <c r="M12" s="35">
        <v>3369</v>
      </c>
      <c r="N12" s="59" t="s">
        <v>143</v>
      </c>
      <c r="O12" s="59">
        <v>13556</v>
      </c>
      <c r="P12" s="59">
        <v>13785</v>
      </c>
      <c r="Q12" s="59">
        <v>0</v>
      </c>
      <c r="R12" s="65">
        <f>'All Stats'!K11</f>
        <v>0</v>
      </c>
      <c r="S12" s="70">
        <f>Staff!R12</f>
        <v>5</v>
      </c>
      <c r="T12" s="70">
        <f t="shared" si="3"/>
        <v>2757</v>
      </c>
      <c r="U12" s="61">
        <f t="shared" si="0"/>
        <v>0</v>
      </c>
      <c r="V12" s="62" t="e">
        <f t="shared" si="4"/>
        <v>#DIV/0!</v>
      </c>
      <c r="W12" s="59">
        <f t="shared" si="1"/>
        <v>-13785</v>
      </c>
      <c r="X12" s="62">
        <f t="shared" si="2"/>
        <v>-1</v>
      </c>
    </row>
    <row r="13" spans="1:24" ht="13.5" thickBot="1" x14ac:dyDescent="0.25">
      <c r="A13" s="91" t="s">
        <v>11</v>
      </c>
      <c r="B13" s="35">
        <v>66624</v>
      </c>
      <c r="C13" s="35">
        <v>64110</v>
      </c>
      <c r="D13" s="35">
        <v>69369</v>
      </c>
      <c r="E13" s="35">
        <v>70232</v>
      </c>
      <c r="F13" s="35">
        <v>73173</v>
      </c>
      <c r="G13" s="35" t="s">
        <v>6</v>
      </c>
      <c r="H13" s="35">
        <v>77500</v>
      </c>
      <c r="I13" s="35">
        <v>79068</v>
      </c>
      <c r="J13" s="35">
        <v>82214</v>
      </c>
      <c r="K13" s="35">
        <v>83864</v>
      </c>
      <c r="L13" s="35">
        <v>85481</v>
      </c>
      <c r="M13" s="35">
        <v>86819</v>
      </c>
      <c r="N13" s="59">
        <v>96915</v>
      </c>
      <c r="O13" s="59" t="str">
        <f>'[1]All Stats'!L11</f>
        <v>96 215</v>
      </c>
      <c r="P13" s="59">
        <v>97922</v>
      </c>
      <c r="Q13" s="59">
        <v>100327</v>
      </c>
      <c r="R13" s="65">
        <f>'All Stats'!L11</f>
        <v>101227</v>
      </c>
      <c r="S13" s="70">
        <f>Staff!R13</f>
        <v>120</v>
      </c>
      <c r="T13" s="70">
        <f t="shared" si="3"/>
        <v>816.01666666666665</v>
      </c>
      <c r="U13" s="61">
        <f t="shared" si="0"/>
        <v>34603</v>
      </c>
      <c r="V13" s="62">
        <f t="shared" si="4"/>
        <v>0.51937740153698364</v>
      </c>
      <c r="W13" s="59">
        <f t="shared" si="1"/>
        <v>3305</v>
      </c>
      <c r="X13" s="62">
        <f t="shared" si="2"/>
        <v>3.3751353117787625E-2</v>
      </c>
    </row>
    <row r="14" spans="1:24" ht="13.5" thickBot="1" x14ac:dyDescent="0.25">
      <c r="A14" s="92" t="s">
        <v>136</v>
      </c>
      <c r="B14" s="93">
        <v>371454</v>
      </c>
      <c r="C14" s="56">
        <v>409781</v>
      </c>
      <c r="D14" s="166">
        <v>459286</v>
      </c>
      <c r="E14" s="166">
        <v>476659</v>
      </c>
      <c r="F14" s="166">
        <v>482889</v>
      </c>
      <c r="G14" s="166">
        <v>498980</v>
      </c>
      <c r="H14" s="166">
        <v>660723</v>
      </c>
      <c r="I14" s="166">
        <v>599783</v>
      </c>
      <c r="J14" s="166">
        <v>618666</v>
      </c>
      <c r="K14" s="166">
        <v>632518</v>
      </c>
      <c r="L14" s="166">
        <v>667253</v>
      </c>
      <c r="M14" s="166">
        <v>675610</v>
      </c>
      <c r="N14" s="167">
        <f>SUM(N4:N13)</f>
        <v>751230</v>
      </c>
      <c r="O14" s="66">
        <v>790925</v>
      </c>
      <c r="P14" s="66">
        <f>SUM(P4:P13)</f>
        <v>820130</v>
      </c>
      <c r="Q14" s="66">
        <v>812791</v>
      </c>
      <c r="R14" s="66">
        <f>SUM(R4:R13)</f>
        <v>823172</v>
      </c>
      <c r="S14" s="177">
        <f>SUM(S4:S13)</f>
        <v>824.97</v>
      </c>
      <c r="T14" s="177">
        <f t="shared" si="3"/>
        <v>994.13311999224209</v>
      </c>
      <c r="U14" s="66">
        <f t="shared" si="0"/>
        <v>451718</v>
      </c>
      <c r="V14" s="67">
        <f t="shared" si="4"/>
        <v>1.2160805914056654</v>
      </c>
      <c r="W14" s="168">
        <f t="shared" si="1"/>
        <v>3042</v>
      </c>
      <c r="X14" s="67">
        <f t="shared" si="2"/>
        <v>3.7091680587223977E-3</v>
      </c>
    </row>
  </sheetData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zoomScaleNormal="100" workbookViewId="0">
      <selection activeCell="R62" sqref="R6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T12" sqref="T12"/>
    </sheetView>
  </sheetViews>
  <sheetFormatPr defaultRowHeight="12.75" x14ac:dyDescent="0.2"/>
  <cols>
    <col min="1" max="1" width="8.7109375" customWidth="1"/>
    <col min="2" max="4" width="7.7109375" customWidth="1"/>
    <col min="5" max="5" width="8.42578125" customWidth="1"/>
    <col min="6" max="18" width="7.7109375" customWidth="1"/>
    <col min="19" max="19" width="8.7109375" customWidth="1"/>
    <col min="20" max="20" width="11.140625" customWidth="1"/>
    <col min="21" max="21" width="11.28515625" customWidth="1"/>
    <col min="22" max="22" width="10.28515625" customWidth="1"/>
  </cols>
  <sheetData>
    <row r="1" spans="1:22" ht="55.5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  <c r="S1" s="99" t="s">
        <v>190</v>
      </c>
      <c r="T1" s="99" t="s">
        <v>191</v>
      </c>
      <c r="U1" s="99" t="s">
        <v>192</v>
      </c>
      <c r="V1" s="169" t="s">
        <v>161</v>
      </c>
    </row>
    <row r="2" spans="1:22" ht="26.2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4"/>
      <c r="T2" s="6"/>
      <c r="U2" s="6"/>
      <c r="V2" s="170"/>
    </row>
    <row r="3" spans="1:22" s="55" customFormat="1" x14ac:dyDescent="0.2">
      <c r="A3" s="95"/>
      <c r="B3" s="189" t="s">
        <v>145</v>
      </c>
      <c r="C3" s="189" t="s">
        <v>146</v>
      </c>
      <c r="D3" s="189" t="s">
        <v>147</v>
      </c>
      <c r="E3" s="189" t="s">
        <v>148</v>
      </c>
      <c r="F3" s="189" t="s">
        <v>149</v>
      </c>
      <c r="G3" s="189" t="s">
        <v>150</v>
      </c>
      <c r="H3" s="189" t="s">
        <v>151</v>
      </c>
      <c r="I3" s="189" t="s">
        <v>152</v>
      </c>
      <c r="J3" s="189" t="s">
        <v>153</v>
      </c>
      <c r="K3" s="189" t="s">
        <v>154</v>
      </c>
      <c r="L3" s="189" t="s">
        <v>155</v>
      </c>
      <c r="M3" s="189" t="s">
        <v>156</v>
      </c>
      <c r="N3" s="37" t="s">
        <v>157</v>
      </c>
      <c r="O3" s="37" t="s">
        <v>158</v>
      </c>
      <c r="P3" s="37" t="s">
        <v>159</v>
      </c>
      <c r="Q3" s="37" t="s">
        <v>160</v>
      </c>
      <c r="R3" s="37" t="s">
        <v>167</v>
      </c>
      <c r="S3" s="25"/>
      <c r="T3" s="36"/>
      <c r="U3" s="36"/>
      <c r="V3" s="36"/>
    </row>
    <row r="4" spans="1:22" s="55" customFormat="1" x14ac:dyDescent="0.2">
      <c r="A4" s="91" t="s">
        <v>1</v>
      </c>
      <c r="B4" s="61">
        <v>197363</v>
      </c>
      <c r="C4" s="61">
        <v>217278</v>
      </c>
      <c r="D4" s="61">
        <v>238254</v>
      </c>
      <c r="E4" s="61">
        <v>249308</v>
      </c>
      <c r="F4" s="61">
        <v>255895</v>
      </c>
      <c r="G4" s="61">
        <v>292399</v>
      </c>
      <c r="H4" s="61">
        <v>366193</v>
      </c>
      <c r="I4" s="61">
        <v>264576</v>
      </c>
      <c r="J4" s="61">
        <v>270399</v>
      </c>
      <c r="K4" s="61">
        <v>276233</v>
      </c>
      <c r="L4" s="61">
        <v>297249</v>
      </c>
      <c r="M4" s="61">
        <v>300350</v>
      </c>
      <c r="N4" s="161">
        <v>306865</v>
      </c>
      <c r="O4" s="163">
        <v>367631</v>
      </c>
      <c r="P4" s="163">
        <v>386713</v>
      </c>
      <c r="Q4" s="163">
        <v>382166</v>
      </c>
      <c r="R4" s="157">
        <f>'All Stats'!C11</f>
        <v>381811</v>
      </c>
      <c r="S4" s="61">
        <f t="shared" ref="S4:S14" si="0">R4-B4</f>
        <v>184448</v>
      </c>
      <c r="T4" s="62">
        <f>S4/B4</f>
        <v>0.93456220264183254</v>
      </c>
      <c r="U4" s="59">
        <f t="shared" ref="U4:U14" si="1">R4-P4</f>
        <v>-4902</v>
      </c>
      <c r="V4" s="62">
        <f t="shared" ref="V4:V14" si="2">U4/P4</f>
        <v>-1.2676067264353668E-2</v>
      </c>
    </row>
    <row r="5" spans="1:22" s="55" customFormat="1" x14ac:dyDescent="0.2">
      <c r="A5" s="91" t="s">
        <v>2</v>
      </c>
      <c r="B5" s="61">
        <v>28233</v>
      </c>
      <c r="C5" s="61">
        <v>32927</v>
      </c>
      <c r="D5" s="61">
        <v>38567</v>
      </c>
      <c r="E5" s="61">
        <v>40909</v>
      </c>
      <c r="F5" s="61">
        <v>50448</v>
      </c>
      <c r="G5" s="61">
        <v>45396</v>
      </c>
      <c r="H5" s="61">
        <v>57739</v>
      </c>
      <c r="I5" s="61">
        <v>82227</v>
      </c>
      <c r="J5" s="61">
        <v>83547</v>
      </c>
      <c r="K5" s="61">
        <v>84192</v>
      </c>
      <c r="L5" s="61">
        <v>85355</v>
      </c>
      <c r="M5" s="61">
        <v>86004</v>
      </c>
      <c r="N5" s="59">
        <v>87365</v>
      </c>
      <c r="O5" s="59">
        <v>89575</v>
      </c>
      <c r="P5" s="59">
        <v>91849</v>
      </c>
      <c r="Q5" s="59">
        <v>94003</v>
      </c>
      <c r="R5" s="65">
        <f>'All Stats'!E11</f>
        <v>96106</v>
      </c>
      <c r="S5" s="61">
        <f t="shared" si="0"/>
        <v>67873</v>
      </c>
      <c r="T5" s="62">
        <f>S5/B5</f>
        <v>2.40403074416463</v>
      </c>
      <c r="U5" s="59">
        <f t="shared" si="1"/>
        <v>4257</v>
      </c>
      <c r="V5" s="62">
        <f t="shared" si="2"/>
        <v>4.6347809992487672E-2</v>
      </c>
    </row>
    <row r="6" spans="1:22" s="55" customFormat="1" x14ac:dyDescent="0.2">
      <c r="A6" s="91" t="s">
        <v>3</v>
      </c>
      <c r="B6" s="61">
        <v>42516</v>
      </c>
      <c r="C6" s="61">
        <v>43500</v>
      </c>
      <c r="D6" s="61">
        <v>43892</v>
      </c>
      <c r="E6" s="61">
        <v>44455</v>
      </c>
      <c r="F6" s="61">
        <v>47105</v>
      </c>
      <c r="G6" s="61">
        <v>58262</v>
      </c>
      <c r="H6" s="61">
        <v>49655</v>
      </c>
      <c r="I6" s="61">
        <v>53081</v>
      </c>
      <c r="J6" s="61">
        <v>54591</v>
      </c>
      <c r="K6" s="61">
        <v>57096</v>
      </c>
      <c r="L6" s="61">
        <v>57667</v>
      </c>
      <c r="M6" s="61">
        <v>58516</v>
      </c>
      <c r="N6" s="59">
        <v>59842</v>
      </c>
      <c r="O6" s="59">
        <v>67239</v>
      </c>
      <c r="P6" s="59">
        <v>69097</v>
      </c>
      <c r="Q6" s="59">
        <v>72640</v>
      </c>
      <c r="R6" s="65">
        <f>'All Stats'!D11</f>
        <v>76870</v>
      </c>
      <c r="S6" s="61">
        <f t="shared" si="0"/>
        <v>34354</v>
      </c>
      <c r="T6" s="62">
        <f>S6/B6</f>
        <v>0.8080252140370684</v>
      </c>
      <c r="U6" s="59">
        <f t="shared" si="1"/>
        <v>7773</v>
      </c>
      <c r="V6" s="62">
        <f t="shared" si="2"/>
        <v>0.11249403013155419</v>
      </c>
    </row>
    <row r="7" spans="1:22" s="55" customFormat="1" x14ac:dyDescent="0.2">
      <c r="A7" s="91" t="s">
        <v>4</v>
      </c>
      <c r="B7" s="61">
        <v>24211</v>
      </c>
      <c r="C7" s="61">
        <v>24687</v>
      </c>
      <c r="D7" s="61">
        <v>25647</v>
      </c>
      <c r="E7" s="61">
        <v>26361</v>
      </c>
      <c r="F7" s="61">
        <v>26639</v>
      </c>
      <c r="G7" s="61">
        <v>34068</v>
      </c>
      <c r="H7" s="61">
        <v>34556</v>
      </c>
      <c r="I7" s="61">
        <v>34924</v>
      </c>
      <c r="J7" s="61">
        <v>35083</v>
      </c>
      <c r="K7" s="61">
        <v>35424</v>
      </c>
      <c r="L7" s="61">
        <v>35909</v>
      </c>
      <c r="M7" s="61">
        <v>36835</v>
      </c>
      <c r="N7" s="59">
        <v>40285</v>
      </c>
      <c r="O7" s="59">
        <v>44236</v>
      </c>
      <c r="P7" s="59">
        <v>46241</v>
      </c>
      <c r="Q7" s="59">
        <v>47877</v>
      </c>
      <c r="R7" s="65">
        <f>'All Stats'!J11</f>
        <v>49624</v>
      </c>
      <c r="S7" s="61">
        <f t="shared" si="0"/>
        <v>25413</v>
      </c>
      <c r="T7" s="62">
        <f>S7/B7</f>
        <v>1.0496468547354507</v>
      </c>
      <c r="U7" s="59">
        <f t="shared" si="1"/>
        <v>3383</v>
      </c>
      <c r="V7" s="62">
        <f t="shared" si="2"/>
        <v>7.3160182522004277E-2</v>
      </c>
    </row>
    <row r="8" spans="1:22" s="55" customFormat="1" x14ac:dyDescent="0.2">
      <c r="A8" s="91" t="s">
        <v>5</v>
      </c>
      <c r="B8" s="61">
        <v>0</v>
      </c>
      <c r="C8" s="61">
        <v>0</v>
      </c>
      <c r="D8" s="61">
        <v>15430</v>
      </c>
      <c r="E8" s="61">
        <v>16575</v>
      </c>
      <c r="F8" s="61">
        <v>0</v>
      </c>
      <c r="G8" s="61">
        <v>40000</v>
      </c>
      <c r="H8" s="61">
        <v>44969</v>
      </c>
      <c r="I8" s="61">
        <v>50221</v>
      </c>
      <c r="J8" s="61">
        <v>51650</v>
      </c>
      <c r="K8" s="61">
        <v>53866</v>
      </c>
      <c r="L8" s="61">
        <v>64415</v>
      </c>
      <c r="M8" s="61">
        <v>66255</v>
      </c>
      <c r="N8" s="59">
        <v>67832</v>
      </c>
      <c r="O8" s="59">
        <v>74103</v>
      </c>
      <c r="P8" s="59">
        <v>74994</v>
      </c>
      <c r="Q8" s="59">
        <v>75792</v>
      </c>
      <c r="R8" s="65">
        <f>'All Stats'!I11</f>
        <v>77118</v>
      </c>
      <c r="S8" s="61">
        <f t="shared" si="0"/>
        <v>77118</v>
      </c>
      <c r="T8" s="62">
        <f>S8/D8</f>
        <v>4.9979261179520416</v>
      </c>
      <c r="U8" s="59">
        <f t="shared" si="1"/>
        <v>2124</v>
      </c>
      <c r="V8" s="62">
        <f t="shared" si="2"/>
        <v>2.8322265781262502E-2</v>
      </c>
    </row>
    <row r="9" spans="1:22" s="55" customFormat="1" x14ac:dyDescent="0.2">
      <c r="A9" s="91" t="s">
        <v>7</v>
      </c>
      <c r="B9" s="61">
        <v>9279</v>
      </c>
      <c r="C9" s="61">
        <v>8335</v>
      </c>
      <c r="D9" s="61">
        <v>8740</v>
      </c>
      <c r="E9" s="61">
        <v>9033</v>
      </c>
      <c r="F9" s="61">
        <v>9313</v>
      </c>
      <c r="G9" s="61">
        <v>9831</v>
      </c>
      <c r="H9" s="61">
        <v>10235</v>
      </c>
      <c r="I9" s="61">
        <v>14674</v>
      </c>
      <c r="J9" s="61">
        <v>14855</v>
      </c>
      <c r="K9" s="61">
        <v>14855</v>
      </c>
      <c r="L9" s="61">
        <v>14857</v>
      </c>
      <c r="M9" s="61">
        <v>14859</v>
      </c>
      <c r="N9" s="59">
        <v>14859</v>
      </c>
      <c r="O9" s="59">
        <v>14859</v>
      </c>
      <c r="P9" s="59">
        <v>14864</v>
      </c>
      <c r="Q9" s="59">
        <v>14865</v>
      </c>
      <c r="R9" s="65">
        <f>'All Stats'!H11</f>
        <v>14865</v>
      </c>
      <c r="S9" s="61">
        <f t="shared" si="0"/>
        <v>5586</v>
      </c>
      <c r="T9" s="62">
        <f>S9/B9</f>
        <v>0.60200452634982216</v>
      </c>
      <c r="U9" s="59">
        <f t="shared" si="1"/>
        <v>1</v>
      </c>
      <c r="V9" s="62">
        <f t="shared" si="2"/>
        <v>6.7276641550053815E-5</v>
      </c>
    </row>
    <row r="10" spans="1:22" s="55" customFormat="1" x14ac:dyDescent="0.2">
      <c r="A10" s="91" t="s">
        <v>8</v>
      </c>
      <c r="B10" s="61">
        <v>0</v>
      </c>
      <c r="C10" s="61">
        <v>15700</v>
      </c>
      <c r="D10" s="61">
        <v>16143</v>
      </c>
      <c r="E10" s="61">
        <v>16460</v>
      </c>
      <c r="F10" s="61">
        <v>16990</v>
      </c>
      <c r="G10" s="61">
        <v>15698</v>
      </c>
      <c r="H10" s="61">
        <v>16002</v>
      </c>
      <c r="I10" s="61">
        <v>16706</v>
      </c>
      <c r="J10" s="61">
        <v>16784</v>
      </c>
      <c r="K10" s="61">
        <v>17359</v>
      </c>
      <c r="L10" s="61">
        <v>17449</v>
      </c>
      <c r="M10" s="61">
        <v>17487</v>
      </c>
      <c r="N10" s="59">
        <v>17850</v>
      </c>
      <c r="O10" s="59">
        <v>17885</v>
      </c>
      <c r="P10" s="59">
        <v>17885</v>
      </c>
      <c r="Q10" s="59">
        <v>19700</v>
      </c>
      <c r="R10" s="65">
        <f>'All Stats'!G11</f>
        <v>20134</v>
      </c>
      <c r="S10" s="61">
        <f t="shared" si="0"/>
        <v>20134</v>
      </c>
      <c r="T10" s="62">
        <f>P10/C10</f>
        <v>1.139171974522293</v>
      </c>
      <c r="U10" s="59">
        <f t="shared" si="1"/>
        <v>2249</v>
      </c>
      <c r="V10" s="62">
        <f t="shared" si="2"/>
        <v>0.12574783337992732</v>
      </c>
    </row>
    <row r="11" spans="1:22" s="55" customFormat="1" x14ac:dyDescent="0.2">
      <c r="A11" s="91" t="s">
        <v>9</v>
      </c>
      <c r="B11" s="61">
        <v>3228</v>
      </c>
      <c r="C11" s="61">
        <v>3244</v>
      </c>
      <c r="D11" s="61">
        <v>3244</v>
      </c>
      <c r="E11" s="61">
        <v>3326</v>
      </c>
      <c r="F11" s="61">
        <v>3326</v>
      </c>
      <c r="G11" s="61">
        <v>3326</v>
      </c>
      <c r="H11" s="61">
        <v>3874</v>
      </c>
      <c r="I11" s="61">
        <v>4306</v>
      </c>
      <c r="J11" s="61">
        <v>4443</v>
      </c>
      <c r="K11" s="61">
        <v>4529</v>
      </c>
      <c r="L11" s="61">
        <v>4974</v>
      </c>
      <c r="M11" s="61">
        <v>5116</v>
      </c>
      <c r="N11" s="158">
        <v>5179</v>
      </c>
      <c r="O11" s="59">
        <v>5397</v>
      </c>
      <c r="P11" s="59">
        <v>5404</v>
      </c>
      <c r="Q11" s="59">
        <v>5411</v>
      </c>
      <c r="R11" s="65">
        <f>'All Stats'!F11</f>
        <v>5417</v>
      </c>
      <c r="S11" s="61">
        <f t="shared" si="0"/>
        <v>2189</v>
      </c>
      <c r="T11" s="62">
        <f>S11/B11</f>
        <v>0.67812887236679054</v>
      </c>
      <c r="U11" s="59">
        <f t="shared" si="1"/>
        <v>13</v>
      </c>
      <c r="V11" s="62">
        <f t="shared" si="2"/>
        <v>2.4056254626202813E-3</v>
      </c>
    </row>
    <row r="12" spans="1:22" s="55" customFormat="1" x14ac:dyDescent="0.2">
      <c r="A12" s="91" t="s">
        <v>10</v>
      </c>
      <c r="B12" s="61"/>
      <c r="C12" s="61"/>
      <c r="D12" s="61"/>
      <c r="E12" s="61"/>
      <c r="F12" s="61"/>
      <c r="G12" s="61"/>
      <c r="H12" s="61"/>
      <c r="I12" s="61"/>
      <c r="J12" s="61">
        <v>5100</v>
      </c>
      <c r="K12" s="61">
        <v>5100</v>
      </c>
      <c r="L12" s="61">
        <v>3897</v>
      </c>
      <c r="M12" s="61">
        <v>3369</v>
      </c>
      <c r="N12" s="59">
        <v>11783</v>
      </c>
      <c r="O12" s="59">
        <v>13556</v>
      </c>
      <c r="P12" s="59">
        <v>13785</v>
      </c>
      <c r="Q12" s="59">
        <v>0</v>
      </c>
      <c r="R12" s="65">
        <f>'All Stats'!K11</f>
        <v>0</v>
      </c>
      <c r="S12" s="61">
        <f t="shared" si="0"/>
        <v>0</v>
      </c>
      <c r="T12" s="62" t="e">
        <f>S12/B12</f>
        <v>#DIV/0!</v>
      </c>
      <c r="U12" s="59">
        <f t="shared" si="1"/>
        <v>-13785</v>
      </c>
      <c r="V12" s="62">
        <f t="shared" si="2"/>
        <v>-1</v>
      </c>
    </row>
    <row r="13" spans="1:22" s="55" customFormat="1" ht="13.5" thickBot="1" x14ac:dyDescent="0.25">
      <c r="A13" s="91" t="s">
        <v>11</v>
      </c>
      <c r="B13" s="61">
        <v>66624</v>
      </c>
      <c r="C13" s="61">
        <v>64110</v>
      </c>
      <c r="D13" s="61">
        <v>69369</v>
      </c>
      <c r="E13" s="61">
        <v>70232</v>
      </c>
      <c r="F13" s="61">
        <v>73173</v>
      </c>
      <c r="G13" s="61">
        <v>0</v>
      </c>
      <c r="H13" s="61">
        <v>77500</v>
      </c>
      <c r="I13" s="61">
        <v>79068</v>
      </c>
      <c r="J13" s="61">
        <v>82214</v>
      </c>
      <c r="K13" s="61">
        <v>83864</v>
      </c>
      <c r="L13" s="61">
        <v>85481</v>
      </c>
      <c r="M13" s="61">
        <v>86819</v>
      </c>
      <c r="N13" s="59">
        <v>89628</v>
      </c>
      <c r="O13" s="59">
        <v>96215</v>
      </c>
      <c r="P13" s="59">
        <v>97922</v>
      </c>
      <c r="Q13" s="59">
        <v>100327</v>
      </c>
      <c r="R13" s="65">
        <f>'All Stats'!L11</f>
        <v>101227</v>
      </c>
      <c r="S13" s="61">
        <f t="shared" si="0"/>
        <v>34603</v>
      </c>
      <c r="T13" s="62">
        <f>S13/B13</f>
        <v>0.51937740153698364</v>
      </c>
      <c r="U13" s="59">
        <f t="shared" si="1"/>
        <v>3305</v>
      </c>
      <c r="V13" s="62">
        <f t="shared" si="2"/>
        <v>3.3751353117787625E-2</v>
      </c>
    </row>
    <row r="14" spans="1:22" s="68" customFormat="1" ht="13.5" thickBot="1" x14ac:dyDescent="0.25">
      <c r="A14" s="165" t="s">
        <v>136</v>
      </c>
      <c r="B14" s="167">
        <v>371454</v>
      </c>
      <c r="C14" s="167">
        <v>409781</v>
      </c>
      <c r="D14" s="167">
        <v>459286</v>
      </c>
      <c r="E14" s="167">
        <v>476659</v>
      </c>
      <c r="F14" s="167">
        <v>482889</v>
      </c>
      <c r="G14" s="167">
        <v>498980</v>
      </c>
      <c r="H14" s="167">
        <v>660723</v>
      </c>
      <c r="I14" s="167">
        <v>599783</v>
      </c>
      <c r="J14" s="167">
        <v>618666</v>
      </c>
      <c r="K14" s="167">
        <v>632518</v>
      </c>
      <c r="L14" s="167">
        <f t="shared" ref="L14:R14" si="3">SUM(L4:L13)</f>
        <v>667253</v>
      </c>
      <c r="M14" s="167">
        <f t="shared" si="3"/>
        <v>675610</v>
      </c>
      <c r="N14" s="167">
        <f t="shared" si="3"/>
        <v>701488</v>
      </c>
      <c r="O14" s="66">
        <f t="shared" si="3"/>
        <v>790696</v>
      </c>
      <c r="P14" s="66">
        <f t="shared" si="3"/>
        <v>818754</v>
      </c>
      <c r="Q14" s="66">
        <v>812791</v>
      </c>
      <c r="R14" s="66">
        <f t="shared" si="3"/>
        <v>823172</v>
      </c>
      <c r="S14" s="66">
        <f t="shared" si="0"/>
        <v>451718</v>
      </c>
      <c r="T14" s="67">
        <f>S14/B14</f>
        <v>1.2160805914056654</v>
      </c>
      <c r="U14" s="168">
        <f t="shared" si="1"/>
        <v>4418</v>
      </c>
      <c r="V14" s="67">
        <f t="shared" si="2"/>
        <v>5.396004172193357E-3</v>
      </c>
    </row>
  </sheetData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W26" sqref="W26"/>
    </sheetView>
  </sheetViews>
  <sheetFormatPr defaultRowHeight="12.75" x14ac:dyDescent="0.2"/>
  <cols>
    <col min="1" max="1" width="8.7109375" customWidth="1"/>
    <col min="2" max="4" width="7.7109375" customWidth="1"/>
    <col min="5" max="5" width="7.85546875" customWidth="1"/>
    <col min="6" max="18" width="7.7109375" customWidth="1"/>
    <col min="19" max="22" width="8.7109375" customWidth="1"/>
  </cols>
  <sheetData>
    <row r="1" spans="1:22" ht="55.5" customHeight="1" thickBot="1" x14ac:dyDescent="0.25">
      <c r="A1" s="26"/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63" t="s">
        <v>190</v>
      </c>
      <c r="T1" s="63" t="s">
        <v>191</v>
      </c>
      <c r="U1" s="63" t="s">
        <v>192</v>
      </c>
      <c r="V1" s="64" t="s">
        <v>193</v>
      </c>
    </row>
    <row r="2" spans="1:22" ht="13.5" thickBot="1" x14ac:dyDescent="0.25">
      <c r="A2" s="225" t="s">
        <v>128</v>
      </c>
      <c r="B2" s="226"/>
      <c r="C2" s="226"/>
      <c r="D2" s="4"/>
      <c r="E2" s="4"/>
      <c r="F2" s="4"/>
      <c r="G2" s="4"/>
      <c r="H2" s="4"/>
      <c r="I2" s="4"/>
      <c r="J2" s="4"/>
      <c r="K2" s="4"/>
      <c r="L2" s="4"/>
      <c r="M2" s="5"/>
      <c r="N2" s="38"/>
      <c r="O2" s="5"/>
      <c r="P2" s="5"/>
      <c r="Q2" s="5"/>
      <c r="R2" s="5"/>
      <c r="S2" s="29"/>
      <c r="T2" s="29"/>
      <c r="U2" s="29"/>
      <c r="V2" s="30"/>
    </row>
    <row r="3" spans="1:22" ht="13.5" thickBot="1" x14ac:dyDescent="0.25">
      <c r="A3" s="227" t="s">
        <v>130</v>
      </c>
      <c r="B3" s="228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9"/>
      <c r="O3" s="22"/>
      <c r="P3" s="22"/>
      <c r="Q3" s="22"/>
      <c r="R3" s="22"/>
      <c r="S3" s="31"/>
      <c r="T3" s="31"/>
      <c r="U3" s="31"/>
      <c r="V3" s="32"/>
    </row>
    <row r="4" spans="1:22" x14ac:dyDescent="0.2">
      <c r="A4" s="7"/>
      <c r="B4" s="8" t="s">
        <v>145</v>
      </c>
      <c r="C4" s="8" t="s">
        <v>146</v>
      </c>
      <c r="D4" s="8" t="s">
        <v>147</v>
      </c>
      <c r="E4" s="8" t="s">
        <v>148</v>
      </c>
      <c r="F4" s="8" t="s">
        <v>149</v>
      </c>
      <c r="G4" s="8" t="s">
        <v>150</v>
      </c>
      <c r="H4" s="8" t="s">
        <v>151</v>
      </c>
      <c r="I4" s="8" t="s">
        <v>152</v>
      </c>
      <c r="J4" s="8" t="s">
        <v>153</v>
      </c>
      <c r="K4" s="8" t="s">
        <v>154</v>
      </c>
      <c r="L4" s="8" t="s">
        <v>155</v>
      </c>
      <c r="M4" s="37" t="s">
        <v>156</v>
      </c>
      <c r="N4" s="8" t="s">
        <v>157</v>
      </c>
      <c r="O4" s="8" t="s">
        <v>158</v>
      </c>
      <c r="P4" s="8" t="s">
        <v>159</v>
      </c>
      <c r="Q4" s="8" t="s">
        <v>160</v>
      </c>
      <c r="R4" s="8" t="s">
        <v>167</v>
      </c>
      <c r="S4" s="25"/>
      <c r="T4" s="36"/>
      <c r="U4" s="11"/>
      <c r="V4" s="36"/>
    </row>
    <row r="5" spans="1:22" x14ac:dyDescent="0.2">
      <c r="A5" s="7" t="s">
        <v>1</v>
      </c>
      <c r="B5" s="13">
        <v>62167</v>
      </c>
      <c r="C5" s="13">
        <v>61706</v>
      </c>
      <c r="D5" s="13">
        <v>68443</v>
      </c>
      <c r="E5" s="13">
        <v>71783</v>
      </c>
      <c r="F5" s="13">
        <v>68228</v>
      </c>
      <c r="G5" s="13">
        <v>57827</v>
      </c>
      <c r="H5" s="13">
        <v>62684</v>
      </c>
      <c r="I5" s="13">
        <v>49449</v>
      </c>
      <c r="J5" s="13">
        <v>55003</v>
      </c>
      <c r="K5" s="13">
        <v>57892</v>
      </c>
      <c r="L5" s="13">
        <v>51851</v>
      </c>
      <c r="M5" s="35">
        <v>50724</v>
      </c>
      <c r="N5" s="80">
        <v>58171</v>
      </c>
      <c r="O5" s="80"/>
      <c r="P5" s="80">
        <v>62461</v>
      </c>
      <c r="Q5" s="80">
        <v>110534</v>
      </c>
      <c r="R5" s="69">
        <f>'All Stats'!C39</f>
        <v>99662</v>
      </c>
      <c r="S5" s="61">
        <f t="shared" ref="S5:S15" si="0">R5-B5</f>
        <v>37495</v>
      </c>
      <c r="T5" s="75">
        <f t="shared" ref="T5:T12" si="1">S5/B5</f>
        <v>0.60313349526275994</v>
      </c>
      <c r="U5" s="74">
        <f t="shared" ref="U5:U15" si="2">R5-P5</f>
        <v>37201</v>
      </c>
      <c r="V5" s="62">
        <f t="shared" ref="V5:V15" si="3">U5/P5</f>
        <v>0.59558764669153552</v>
      </c>
    </row>
    <row r="6" spans="1:22" x14ac:dyDescent="0.2">
      <c r="A6" s="7" t="s">
        <v>2</v>
      </c>
      <c r="B6" s="13">
        <v>49615</v>
      </c>
      <c r="C6" s="13">
        <v>50210</v>
      </c>
      <c r="D6" s="13">
        <v>49569</v>
      </c>
      <c r="E6" s="13">
        <v>48962</v>
      </c>
      <c r="F6" s="13">
        <v>53662</v>
      </c>
      <c r="G6" s="13">
        <v>60571</v>
      </c>
      <c r="H6" s="13">
        <v>57598</v>
      </c>
      <c r="I6" s="13">
        <v>57604</v>
      </c>
      <c r="J6" s="13">
        <v>53370</v>
      </c>
      <c r="K6" s="13">
        <v>46796</v>
      </c>
      <c r="L6" s="13">
        <v>49906</v>
      </c>
      <c r="M6" s="35">
        <v>49633</v>
      </c>
      <c r="N6" s="80">
        <v>48294</v>
      </c>
      <c r="O6" s="80" t="str">
        <f>'[1]All Stats'!E39</f>
        <v>37 007</v>
      </c>
      <c r="P6" s="80">
        <v>37834</v>
      </c>
      <c r="Q6" s="80">
        <v>42381</v>
      </c>
      <c r="R6" s="69">
        <f>'All Stats'!E39</f>
        <v>42787</v>
      </c>
      <c r="S6" s="61">
        <f t="shared" si="0"/>
        <v>-6828</v>
      </c>
      <c r="T6" s="75">
        <f t="shared" si="1"/>
        <v>-0.13761967147032148</v>
      </c>
      <c r="U6" s="74">
        <f t="shared" si="2"/>
        <v>4953</v>
      </c>
      <c r="V6" s="62">
        <f t="shared" si="3"/>
        <v>0.13091399270497436</v>
      </c>
    </row>
    <row r="7" spans="1:22" x14ac:dyDescent="0.2">
      <c r="A7" s="7" t="s">
        <v>3</v>
      </c>
      <c r="B7" s="13">
        <v>107985</v>
      </c>
      <c r="C7" s="13">
        <v>104516</v>
      </c>
      <c r="D7" s="13">
        <v>99248</v>
      </c>
      <c r="E7" s="13">
        <v>89156</v>
      </c>
      <c r="F7" s="13">
        <v>22115</v>
      </c>
      <c r="G7" s="13">
        <v>24335</v>
      </c>
      <c r="H7" s="13">
        <v>21516</v>
      </c>
      <c r="I7" s="13">
        <v>30834</v>
      </c>
      <c r="J7" s="13">
        <v>25725</v>
      </c>
      <c r="K7" s="13">
        <v>28232</v>
      </c>
      <c r="L7" s="13">
        <v>28090</v>
      </c>
      <c r="M7" s="35">
        <v>25640</v>
      </c>
      <c r="N7" s="80">
        <v>26831</v>
      </c>
      <c r="O7" s="80" t="str">
        <f>'[1]All Stats'!D39</f>
        <v>26 620</v>
      </c>
      <c r="P7" s="80">
        <v>25425</v>
      </c>
      <c r="Q7" s="80">
        <v>23222</v>
      </c>
      <c r="R7" s="69">
        <f>'All Stats'!D39</f>
        <v>28503</v>
      </c>
      <c r="S7" s="61">
        <f t="shared" si="0"/>
        <v>-79482</v>
      </c>
      <c r="T7" s="75">
        <f t="shared" si="1"/>
        <v>-0.73604667314904848</v>
      </c>
      <c r="U7" s="74">
        <f t="shared" si="2"/>
        <v>3078</v>
      </c>
      <c r="V7" s="62">
        <f t="shared" si="3"/>
        <v>0.12106194690265487</v>
      </c>
    </row>
    <row r="8" spans="1:22" x14ac:dyDescent="0.2">
      <c r="A8" s="7" t="s">
        <v>4</v>
      </c>
      <c r="B8" s="13">
        <v>27326</v>
      </c>
      <c r="C8" s="13">
        <v>27634</v>
      </c>
      <c r="D8" s="13">
        <v>27730</v>
      </c>
      <c r="E8" s="13">
        <v>21762</v>
      </c>
      <c r="F8" s="13">
        <v>32612</v>
      </c>
      <c r="G8" s="13">
        <v>31179</v>
      </c>
      <c r="H8" s="13">
        <v>30700</v>
      </c>
      <c r="I8" s="13">
        <v>26940</v>
      </c>
      <c r="J8" s="13">
        <v>35483</v>
      </c>
      <c r="K8" s="13">
        <v>28285</v>
      </c>
      <c r="L8" s="13">
        <v>33349</v>
      </c>
      <c r="M8" s="35">
        <v>31504</v>
      </c>
      <c r="N8" s="80">
        <v>16084</v>
      </c>
      <c r="O8" s="80" t="str">
        <f>'[1]All Stats'!J39</f>
        <v>21 764</v>
      </c>
      <c r="P8" s="80">
        <v>24067</v>
      </c>
      <c r="Q8" s="80">
        <v>21928</v>
      </c>
      <c r="R8" s="69">
        <f>'All Stats'!J39</f>
        <v>20776</v>
      </c>
      <c r="S8" s="61">
        <f t="shared" si="0"/>
        <v>-6550</v>
      </c>
      <c r="T8" s="75">
        <f t="shared" si="1"/>
        <v>-0.23969845568323209</v>
      </c>
      <c r="U8" s="74">
        <f t="shared" si="2"/>
        <v>-3291</v>
      </c>
      <c r="V8" s="62">
        <f t="shared" si="3"/>
        <v>-0.13674325840362322</v>
      </c>
    </row>
    <row r="9" spans="1:22" x14ac:dyDescent="0.2">
      <c r="A9" s="7" t="s">
        <v>5</v>
      </c>
      <c r="B9" s="13">
        <v>17674</v>
      </c>
      <c r="C9" s="13">
        <v>18561</v>
      </c>
      <c r="D9" s="13">
        <v>16677</v>
      </c>
      <c r="E9" s="13">
        <v>19271</v>
      </c>
      <c r="F9" s="13">
        <v>0</v>
      </c>
      <c r="G9" s="13">
        <v>15468</v>
      </c>
      <c r="H9" s="13">
        <v>10690</v>
      </c>
      <c r="I9" s="13">
        <v>16313</v>
      </c>
      <c r="J9" s="13">
        <v>5000</v>
      </c>
      <c r="K9" s="13">
        <v>6414</v>
      </c>
      <c r="L9" s="13">
        <v>6845</v>
      </c>
      <c r="M9" s="35">
        <v>8062</v>
      </c>
      <c r="N9" s="80">
        <v>8794</v>
      </c>
      <c r="O9" s="80" t="str">
        <f>'[1]All Stats'!I39</f>
        <v>7 352</v>
      </c>
      <c r="P9" s="80">
        <v>6530</v>
      </c>
      <c r="Q9" s="80">
        <v>6362</v>
      </c>
      <c r="R9" s="69">
        <f>'All Stats'!I39</f>
        <v>6695</v>
      </c>
      <c r="S9" s="61">
        <f t="shared" si="0"/>
        <v>-10979</v>
      </c>
      <c r="T9" s="75">
        <f t="shared" si="1"/>
        <v>-0.62119497567047643</v>
      </c>
      <c r="U9" s="74">
        <f t="shared" si="2"/>
        <v>165</v>
      </c>
      <c r="V9" s="62">
        <f t="shared" si="3"/>
        <v>2.5267993874425729E-2</v>
      </c>
    </row>
    <row r="10" spans="1:22" x14ac:dyDescent="0.2">
      <c r="A10" s="7" t="s">
        <v>7</v>
      </c>
      <c r="B10" s="13">
        <v>19961</v>
      </c>
      <c r="C10" s="13">
        <v>17495</v>
      </c>
      <c r="D10" s="13">
        <v>18021</v>
      </c>
      <c r="E10" s="13">
        <v>20154</v>
      </c>
      <c r="F10" s="13">
        <v>19248</v>
      </c>
      <c r="G10" s="13">
        <v>9788</v>
      </c>
      <c r="H10" s="13">
        <v>8901</v>
      </c>
      <c r="I10" s="13">
        <v>8972</v>
      </c>
      <c r="J10" s="13">
        <v>7835</v>
      </c>
      <c r="K10" s="13">
        <v>6874</v>
      </c>
      <c r="L10" s="13">
        <v>7380</v>
      </c>
      <c r="M10" s="35">
        <v>6962</v>
      </c>
      <c r="N10" s="80" t="str">
        <f>'[2]All Stats'!H39</f>
        <v>9 853</v>
      </c>
      <c r="O10" s="80" t="str">
        <f>'[1]All Stats'!H39</f>
        <v>9 496</v>
      </c>
      <c r="P10" s="80">
        <v>7836</v>
      </c>
      <c r="Q10" s="80">
        <v>7477</v>
      </c>
      <c r="R10" s="69">
        <f>'All Stats'!H39</f>
        <v>7201</v>
      </c>
      <c r="S10" s="61">
        <f t="shared" si="0"/>
        <v>-12760</v>
      </c>
      <c r="T10" s="75">
        <f t="shared" si="1"/>
        <v>-0.63924653073493309</v>
      </c>
      <c r="U10" s="74">
        <f t="shared" si="2"/>
        <v>-635</v>
      </c>
      <c r="V10" s="62">
        <f t="shared" si="3"/>
        <v>-8.103624298111281E-2</v>
      </c>
    </row>
    <row r="11" spans="1:22" x14ac:dyDescent="0.2">
      <c r="A11" s="7" t="s">
        <v>8</v>
      </c>
      <c r="B11" s="13">
        <v>28745</v>
      </c>
      <c r="C11" s="13">
        <v>27500</v>
      </c>
      <c r="D11" s="13">
        <v>26350</v>
      </c>
      <c r="E11" s="13">
        <v>27000</v>
      </c>
      <c r="F11" s="13">
        <v>27000</v>
      </c>
      <c r="G11" s="13">
        <v>29500</v>
      </c>
      <c r="H11" s="13">
        <v>28820</v>
      </c>
      <c r="I11" s="13">
        <v>29500</v>
      </c>
      <c r="J11" s="13">
        <v>30400</v>
      </c>
      <c r="K11" s="13">
        <v>27100</v>
      </c>
      <c r="L11" s="13">
        <v>18869</v>
      </c>
      <c r="M11" s="35">
        <v>27519</v>
      </c>
      <c r="N11" s="80">
        <v>7494</v>
      </c>
      <c r="O11" s="80" t="str">
        <f>'[1]All Stats'!G39</f>
        <v>7 904</v>
      </c>
      <c r="P11" s="80">
        <v>7329</v>
      </c>
      <c r="Q11" s="80">
        <v>10538</v>
      </c>
      <c r="R11" s="69">
        <f>'All Stats'!G39</f>
        <v>11636</v>
      </c>
      <c r="S11" s="61">
        <f t="shared" si="0"/>
        <v>-17109</v>
      </c>
      <c r="T11" s="75">
        <f t="shared" si="1"/>
        <v>-0.59519916507218651</v>
      </c>
      <c r="U11" s="74">
        <f t="shared" si="2"/>
        <v>4307</v>
      </c>
      <c r="V11" s="62">
        <f t="shared" si="3"/>
        <v>0.58766543866830401</v>
      </c>
    </row>
    <row r="12" spans="1:22" x14ac:dyDescent="0.2">
      <c r="A12" s="7" t="s">
        <v>9</v>
      </c>
      <c r="B12" s="13">
        <v>5129</v>
      </c>
      <c r="C12" s="13">
        <v>3818</v>
      </c>
      <c r="D12" s="13">
        <v>8871</v>
      </c>
      <c r="E12" s="13">
        <v>8776</v>
      </c>
      <c r="F12" s="13">
        <v>3600</v>
      </c>
      <c r="G12" s="13">
        <v>10321</v>
      </c>
      <c r="H12" s="13">
        <v>29376</v>
      </c>
      <c r="I12" s="13">
        <v>16222</v>
      </c>
      <c r="J12" s="13">
        <v>50856</v>
      </c>
      <c r="K12" s="13">
        <v>31820</v>
      </c>
      <c r="L12" s="13">
        <v>43653</v>
      </c>
      <c r="M12" s="35">
        <v>48957</v>
      </c>
      <c r="N12" s="159">
        <v>20624</v>
      </c>
      <c r="O12" s="80" t="str">
        <f>'[1]All Stats'!F39</f>
        <v>20 014</v>
      </c>
      <c r="P12" s="80">
        <v>26625</v>
      </c>
      <c r="Q12" s="80">
        <v>21618</v>
      </c>
      <c r="R12" s="69">
        <f>'All Stats'!F39</f>
        <v>42764</v>
      </c>
      <c r="S12" s="61">
        <f t="shared" si="0"/>
        <v>37635</v>
      </c>
      <c r="T12" s="75">
        <f t="shared" si="1"/>
        <v>7.3376876584129462</v>
      </c>
      <c r="U12" s="74">
        <f t="shared" si="2"/>
        <v>16139</v>
      </c>
      <c r="V12" s="62">
        <f t="shared" si="3"/>
        <v>0.60615962441314553</v>
      </c>
    </row>
    <row r="13" spans="1:22" x14ac:dyDescent="0.2">
      <c r="A13" s="7" t="s">
        <v>10</v>
      </c>
      <c r="B13" s="13"/>
      <c r="C13" s="13"/>
      <c r="D13" s="3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35">
        <v>0</v>
      </c>
      <c r="N13" s="13">
        <f>'[2]All Stats'!K39</f>
        <v>199</v>
      </c>
      <c r="O13" s="80">
        <f>'[1]All Stats'!K39</f>
        <v>685</v>
      </c>
      <c r="P13" s="80">
        <v>738</v>
      </c>
      <c r="Q13" s="80">
        <v>624</v>
      </c>
      <c r="R13" s="69">
        <f>'All Stats'!K39</f>
        <v>961</v>
      </c>
      <c r="S13" s="61">
        <f t="shared" si="0"/>
        <v>961</v>
      </c>
      <c r="T13" s="75">
        <v>0</v>
      </c>
      <c r="U13" s="74">
        <f t="shared" si="2"/>
        <v>223</v>
      </c>
      <c r="V13" s="62">
        <f t="shared" si="3"/>
        <v>0.30216802168021678</v>
      </c>
    </row>
    <row r="14" spans="1:22" ht="13.5" thickBot="1" x14ac:dyDescent="0.25">
      <c r="A14" s="16" t="s">
        <v>11</v>
      </c>
      <c r="B14" s="34">
        <v>54947</v>
      </c>
      <c r="C14" s="34">
        <v>54883</v>
      </c>
      <c r="D14" s="34">
        <v>53678</v>
      </c>
      <c r="E14" s="34">
        <v>51442</v>
      </c>
      <c r="F14" s="34">
        <v>53454</v>
      </c>
      <c r="G14" s="34">
        <v>0</v>
      </c>
      <c r="H14" s="34">
        <v>48893</v>
      </c>
      <c r="I14" s="34">
        <v>51096</v>
      </c>
      <c r="J14" s="34">
        <v>51772</v>
      </c>
      <c r="K14" s="34">
        <v>51016</v>
      </c>
      <c r="L14" s="34">
        <v>50149</v>
      </c>
      <c r="M14" s="18">
        <v>55771</v>
      </c>
      <c r="N14" s="160">
        <v>57964</v>
      </c>
      <c r="O14" s="160" t="str">
        <f>'[1]All Stats'!L39</f>
        <v>61 600</v>
      </c>
      <c r="P14" s="160">
        <v>15815</v>
      </c>
      <c r="Q14" s="160">
        <v>47869</v>
      </c>
      <c r="R14" s="60">
        <f>'All Stats'!L39</f>
        <v>46696</v>
      </c>
      <c r="S14" s="76">
        <f t="shared" si="0"/>
        <v>-8251</v>
      </c>
      <c r="T14" s="77">
        <f>S14/B14</f>
        <v>-0.15016288423389812</v>
      </c>
      <c r="U14" s="74">
        <f t="shared" si="2"/>
        <v>30881</v>
      </c>
      <c r="V14" s="78">
        <f t="shared" si="3"/>
        <v>1.9526398988302245</v>
      </c>
    </row>
    <row r="15" spans="1:22" s="57" customFormat="1" ht="13.5" thickBot="1" x14ac:dyDescent="0.25">
      <c r="A15" s="85" t="s">
        <v>136</v>
      </c>
      <c r="B15" s="56">
        <v>373549</v>
      </c>
      <c r="C15" s="56">
        <v>366323</v>
      </c>
      <c r="D15" s="56">
        <v>368587</v>
      </c>
      <c r="E15" s="56">
        <v>358306</v>
      </c>
      <c r="F15" s="56">
        <v>279919</v>
      </c>
      <c r="G15" s="56">
        <v>238989</v>
      </c>
      <c r="H15" s="56">
        <v>299178</v>
      </c>
      <c r="I15" s="56">
        <v>286930</v>
      </c>
      <c r="J15" s="56">
        <v>315444</v>
      </c>
      <c r="K15" s="56">
        <v>284429</v>
      </c>
      <c r="L15" s="56">
        <v>290092</v>
      </c>
      <c r="M15" s="56">
        <v>304772</v>
      </c>
      <c r="N15" s="66">
        <f>SUM(N5:N14)</f>
        <v>244455</v>
      </c>
      <c r="O15" s="71" t="s">
        <v>162</v>
      </c>
      <c r="P15" s="71">
        <f>SUM(P5:P14)</f>
        <v>214660</v>
      </c>
      <c r="Q15" s="71">
        <v>292553</v>
      </c>
      <c r="R15" s="71">
        <f>SUM(R5:R14)</f>
        <v>307681</v>
      </c>
      <c r="S15" s="71">
        <f t="shared" si="0"/>
        <v>-65868</v>
      </c>
      <c r="T15" s="72">
        <f>S15/B15</f>
        <v>-0.17633028063252745</v>
      </c>
      <c r="U15" s="73">
        <f t="shared" si="2"/>
        <v>93021</v>
      </c>
      <c r="V15" s="67">
        <f t="shared" si="3"/>
        <v>0.43334109754961336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V23" sqref="V23"/>
    </sheetView>
  </sheetViews>
  <sheetFormatPr defaultRowHeight="12.75" x14ac:dyDescent="0.2"/>
  <cols>
    <col min="1" max="1" width="8.7109375" customWidth="1"/>
    <col min="2" max="4" width="7.7109375" customWidth="1"/>
    <col min="5" max="5" width="8" customWidth="1"/>
    <col min="6" max="18" width="7.7109375" customWidth="1"/>
    <col min="19" max="22" width="8.7109375" customWidth="1"/>
  </cols>
  <sheetData>
    <row r="1" spans="1:22" ht="57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9" t="s">
        <v>190</v>
      </c>
      <c r="T1" s="89" t="s">
        <v>194</v>
      </c>
      <c r="U1" s="89" t="s">
        <v>192</v>
      </c>
      <c r="V1" s="172" t="s">
        <v>193</v>
      </c>
    </row>
    <row r="2" spans="1:22" ht="13.5" thickBot="1" x14ac:dyDescent="0.25">
      <c r="A2" s="226" t="s">
        <v>128</v>
      </c>
      <c r="B2" s="226"/>
      <c r="C2" s="226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1"/>
      <c r="T2" s="21"/>
      <c r="U2" s="21"/>
      <c r="V2" s="173"/>
    </row>
    <row r="3" spans="1:22" ht="13.5" thickBot="1" x14ac:dyDescent="0.25">
      <c r="A3" s="229" t="s">
        <v>129</v>
      </c>
      <c r="B3" s="229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4"/>
      <c r="T3" s="24"/>
      <c r="U3" s="24"/>
      <c r="V3" s="174"/>
    </row>
    <row r="4" spans="1:22" s="55" customFormat="1" ht="12.75" customHeight="1" x14ac:dyDescent="0.2">
      <c r="A4" s="95"/>
      <c r="B4" s="37" t="s">
        <v>145</v>
      </c>
      <c r="C4" s="37" t="s">
        <v>146</v>
      </c>
      <c r="D4" s="37" t="s">
        <v>147</v>
      </c>
      <c r="E4" s="37" t="s">
        <v>148</v>
      </c>
      <c r="F4" s="37" t="s">
        <v>149</v>
      </c>
      <c r="G4" s="37" t="s">
        <v>150</v>
      </c>
      <c r="H4" s="37" t="s">
        <v>151</v>
      </c>
      <c r="I4" s="37" t="s">
        <v>152</v>
      </c>
      <c r="J4" s="37" t="s">
        <v>153</v>
      </c>
      <c r="K4" s="37" t="s">
        <v>154</v>
      </c>
      <c r="L4" s="9" t="s">
        <v>155</v>
      </c>
      <c r="M4" s="9" t="s">
        <v>156</v>
      </c>
      <c r="N4" s="100" t="s">
        <v>157</v>
      </c>
      <c r="O4" s="100" t="s">
        <v>158</v>
      </c>
      <c r="P4" s="100" t="s">
        <v>159</v>
      </c>
      <c r="Q4" s="100" t="s">
        <v>160</v>
      </c>
      <c r="R4" s="100" t="s">
        <v>167</v>
      </c>
      <c r="S4" s="25"/>
      <c r="T4" s="36"/>
      <c r="U4" s="36"/>
      <c r="V4" s="36"/>
    </row>
    <row r="5" spans="1:22" s="55" customFormat="1" x14ac:dyDescent="0.2">
      <c r="A5" s="91" t="s">
        <v>1</v>
      </c>
      <c r="B5" s="35">
        <v>14120</v>
      </c>
      <c r="C5" s="35">
        <v>16022</v>
      </c>
      <c r="D5" s="35">
        <v>16149</v>
      </c>
      <c r="E5" s="35">
        <v>25313</v>
      </c>
      <c r="F5" s="35">
        <v>24574</v>
      </c>
      <c r="G5" s="35">
        <v>24815</v>
      </c>
      <c r="H5" s="35">
        <v>24392</v>
      </c>
      <c r="I5" s="35">
        <v>24090</v>
      </c>
      <c r="J5" s="35">
        <v>25332</v>
      </c>
      <c r="K5" s="35">
        <v>22660</v>
      </c>
      <c r="L5" s="14">
        <v>22040</v>
      </c>
      <c r="M5" s="14">
        <v>20967</v>
      </c>
      <c r="N5" s="59">
        <v>22879</v>
      </c>
      <c r="O5" s="59">
        <v>23226</v>
      </c>
      <c r="P5" s="59">
        <v>19811</v>
      </c>
      <c r="Q5" s="59">
        <v>17592</v>
      </c>
      <c r="R5" s="65">
        <f>'All Stats'!C38</f>
        <v>16512</v>
      </c>
      <c r="S5" s="61">
        <f t="shared" ref="S5:S15" si="0">R5-B5</f>
        <v>2392</v>
      </c>
      <c r="T5" s="75">
        <f>S5/B5</f>
        <v>0.16940509915014165</v>
      </c>
      <c r="U5" s="74">
        <f t="shared" ref="U5:U15" si="1">R5-P5</f>
        <v>-3299</v>
      </c>
      <c r="V5" s="62">
        <f t="shared" ref="V5:V15" si="2">U5/P5</f>
        <v>-0.16652364847811821</v>
      </c>
    </row>
    <row r="6" spans="1:22" s="55" customFormat="1" x14ac:dyDescent="0.2">
      <c r="A6" s="91" t="s">
        <v>2</v>
      </c>
      <c r="B6" s="35">
        <v>29799</v>
      </c>
      <c r="C6" s="35">
        <v>27614</v>
      </c>
      <c r="D6" s="35">
        <v>25951</v>
      </c>
      <c r="E6" s="35">
        <v>23633</v>
      </c>
      <c r="F6" s="35">
        <v>22315</v>
      </c>
      <c r="G6" s="35">
        <v>22633</v>
      </c>
      <c r="H6" s="35">
        <v>23194</v>
      </c>
      <c r="I6" s="35">
        <v>21815</v>
      </c>
      <c r="J6" s="35">
        <v>19461</v>
      </c>
      <c r="K6" s="35">
        <v>19175</v>
      </c>
      <c r="L6" s="14">
        <v>18648</v>
      </c>
      <c r="M6" s="14">
        <v>17083</v>
      </c>
      <c r="N6" s="59">
        <v>17278</v>
      </c>
      <c r="O6" s="59">
        <v>14859</v>
      </c>
      <c r="P6" s="59">
        <v>15445</v>
      </c>
      <c r="Q6" s="59">
        <v>16108</v>
      </c>
      <c r="R6" s="65">
        <f>'All Stats'!E38</f>
        <v>13940</v>
      </c>
      <c r="S6" s="61">
        <f t="shared" si="0"/>
        <v>-15859</v>
      </c>
      <c r="T6" s="75">
        <f t="shared" ref="T6:T15" si="3">S6/B6</f>
        <v>-0.53219906708278797</v>
      </c>
      <c r="U6" s="74">
        <f t="shared" si="1"/>
        <v>-1505</v>
      </c>
      <c r="V6" s="62">
        <f t="shared" si="2"/>
        <v>-9.7442538038200063E-2</v>
      </c>
    </row>
    <row r="7" spans="1:22" s="55" customFormat="1" x14ac:dyDescent="0.2">
      <c r="A7" s="91" t="s">
        <v>3</v>
      </c>
      <c r="B7" s="35">
        <v>16595</v>
      </c>
      <c r="C7" s="35">
        <v>15121</v>
      </c>
      <c r="D7" s="35">
        <v>14488</v>
      </c>
      <c r="E7" s="35">
        <v>14078</v>
      </c>
      <c r="F7" s="35">
        <v>12401</v>
      </c>
      <c r="G7" s="35">
        <v>4117</v>
      </c>
      <c r="H7" s="35">
        <v>3966</v>
      </c>
      <c r="I7" s="35">
        <v>5333</v>
      </c>
      <c r="J7" s="35">
        <v>5544</v>
      </c>
      <c r="K7" s="35">
        <v>5959</v>
      </c>
      <c r="L7" s="14">
        <v>57615</v>
      </c>
      <c r="M7" s="14">
        <v>61405</v>
      </c>
      <c r="N7" s="59">
        <v>54467</v>
      </c>
      <c r="O7" s="59">
        <v>52586</v>
      </c>
      <c r="P7" s="59">
        <v>49015</v>
      </c>
      <c r="Q7" s="59">
        <v>47413</v>
      </c>
      <c r="R7" s="65">
        <f>'All Stats'!D38</f>
        <v>28092</v>
      </c>
      <c r="S7" s="61">
        <f t="shared" si="0"/>
        <v>11497</v>
      </c>
      <c r="T7" s="75">
        <f t="shared" si="3"/>
        <v>0.69279903585417291</v>
      </c>
      <c r="U7" s="74">
        <f t="shared" si="1"/>
        <v>-20923</v>
      </c>
      <c r="V7" s="62">
        <f t="shared" si="2"/>
        <v>-0.42686932571661734</v>
      </c>
    </row>
    <row r="8" spans="1:22" s="55" customFormat="1" x14ac:dyDescent="0.2">
      <c r="A8" s="91" t="s">
        <v>4</v>
      </c>
      <c r="B8" s="35">
        <v>9158</v>
      </c>
      <c r="C8" s="35">
        <v>9815</v>
      </c>
      <c r="D8" s="35">
        <v>9470</v>
      </c>
      <c r="E8" s="35">
        <v>9892</v>
      </c>
      <c r="F8" s="35">
        <v>9697</v>
      </c>
      <c r="G8" s="35">
        <v>9433</v>
      </c>
      <c r="H8" s="35">
        <v>8768</v>
      </c>
      <c r="I8" s="35">
        <v>8842</v>
      </c>
      <c r="J8" s="35">
        <v>8842</v>
      </c>
      <c r="K8" s="35">
        <v>8255</v>
      </c>
      <c r="L8" s="14">
        <v>6845</v>
      </c>
      <c r="M8" s="14">
        <v>6856</v>
      </c>
      <c r="N8" s="59">
        <v>6078</v>
      </c>
      <c r="O8" s="59">
        <v>7098</v>
      </c>
      <c r="P8" s="59">
        <v>6344</v>
      </c>
      <c r="Q8" s="59">
        <v>5986</v>
      </c>
      <c r="R8" s="65">
        <f>'All Stats'!J38</f>
        <v>6669</v>
      </c>
      <c r="S8" s="61">
        <f t="shared" si="0"/>
        <v>-2489</v>
      </c>
      <c r="T8" s="75">
        <f t="shared" si="3"/>
        <v>-0.27178423236514521</v>
      </c>
      <c r="U8" s="74">
        <f t="shared" si="1"/>
        <v>325</v>
      </c>
      <c r="V8" s="62">
        <f t="shared" si="2"/>
        <v>5.1229508196721313E-2</v>
      </c>
    </row>
    <row r="9" spans="1:22" s="55" customFormat="1" x14ac:dyDescent="0.2">
      <c r="A9" s="91" t="s">
        <v>5</v>
      </c>
      <c r="B9" s="35">
        <v>3802</v>
      </c>
      <c r="C9" s="35">
        <v>3551</v>
      </c>
      <c r="D9" s="35">
        <v>3499</v>
      </c>
      <c r="E9" s="35">
        <v>3687</v>
      </c>
      <c r="F9" s="35">
        <v>0</v>
      </c>
      <c r="G9" s="35">
        <v>4291</v>
      </c>
      <c r="H9" s="35">
        <v>3811</v>
      </c>
      <c r="I9" s="35">
        <v>3441</v>
      </c>
      <c r="J9" s="35">
        <v>2060</v>
      </c>
      <c r="K9" s="35">
        <v>1996</v>
      </c>
      <c r="L9" s="14">
        <v>2513</v>
      </c>
      <c r="M9" s="14">
        <v>2796</v>
      </c>
      <c r="N9" s="59">
        <v>3270</v>
      </c>
      <c r="O9" s="59">
        <v>3100</v>
      </c>
      <c r="P9" s="59">
        <v>2914</v>
      </c>
      <c r="Q9" s="59">
        <v>3012</v>
      </c>
      <c r="R9" s="65">
        <f>'All Stats'!I38</f>
        <v>2857</v>
      </c>
      <c r="S9" s="61">
        <f t="shared" si="0"/>
        <v>-945</v>
      </c>
      <c r="T9" s="75">
        <f t="shared" si="3"/>
        <v>-0.24855339295107837</v>
      </c>
      <c r="U9" s="74">
        <f t="shared" si="1"/>
        <v>-57</v>
      </c>
      <c r="V9" s="62">
        <f t="shared" si="2"/>
        <v>-1.9560741249142071E-2</v>
      </c>
    </row>
    <row r="10" spans="1:22" s="55" customFormat="1" x14ac:dyDescent="0.2">
      <c r="A10" s="91" t="s">
        <v>7</v>
      </c>
      <c r="B10" s="35">
        <v>8662</v>
      </c>
      <c r="C10" s="35">
        <v>8997</v>
      </c>
      <c r="D10" s="35">
        <v>9566</v>
      </c>
      <c r="E10" s="35">
        <v>8260</v>
      </c>
      <c r="F10" s="35">
        <v>8676</v>
      </c>
      <c r="G10" s="35">
        <v>5536</v>
      </c>
      <c r="H10" s="35">
        <v>5917</v>
      </c>
      <c r="I10" s="35">
        <v>5384</v>
      </c>
      <c r="J10" s="35">
        <v>4265</v>
      </c>
      <c r="K10" s="35">
        <v>3657</v>
      </c>
      <c r="L10" s="14">
        <v>3429</v>
      </c>
      <c r="M10" s="14">
        <v>3562</v>
      </c>
      <c r="N10" s="59" t="str">
        <f>'[2]All Stats'!H38</f>
        <v>4 258</v>
      </c>
      <c r="O10" s="59">
        <v>3911</v>
      </c>
      <c r="P10" s="59">
        <v>3681</v>
      </c>
      <c r="Q10" s="59">
        <v>3513</v>
      </c>
      <c r="R10" s="65">
        <f>'All Stats'!H38</f>
        <v>3388</v>
      </c>
      <c r="S10" s="61">
        <f t="shared" si="0"/>
        <v>-5274</v>
      </c>
      <c r="T10" s="75">
        <f t="shared" si="3"/>
        <v>-0.60886631262987767</v>
      </c>
      <c r="U10" s="74">
        <f t="shared" si="1"/>
        <v>-293</v>
      </c>
      <c r="V10" s="62">
        <f t="shared" si="2"/>
        <v>-7.9597935343656612E-2</v>
      </c>
    </row>
    <row r="11" spans="1:22" s="55" customFormat="1" x14ac:dyDescent="0.2">
      <c r="A11" s="91" t="s">
        <v>8</v>
      </c>
      <c r="B11" s="35">
        <v>10450</v>
      </c>
      <c r="C11" s="35">
        <v>10340</v>
      </c>
      <c r="D11" s="35">
        <v>10670</v>
      </c>
      <c r="E11" s="35">
        <v>10560</v>
      </c>
      <c r="F11" s="35">
        <v>10998</v>
      </c>
      <c r="G11" s="35">
        <v>10900</v>
      </c>
      <c r="H11" s="35">
        <v>10629</v>
      </c>
      <c r="I11" s="35">
        <v>10300</v>
      </c>
      <c r="J11" s="35">
        <v>9950</v>
      </c>
      <c r="K11" s="35">
        <v>9240</v>
      </c>
      <c r="L11" s="14">
        <v>7715</v>
      </c>
      <c r="M11" s="14">
        <v>7792</v>
      </c>
      <c r="N11" s="59">
        <v>4178</v>
      </c>
      <c r="O11" s="59">
        <v>3518</v>
      </c>
      <c r="P11" s="59">
        <v>2965</v>
      </c>
      <c r="Q11" s="59">
        <v>3269</v>
      </c>
      <c r="R11" s="65">
        <f>'All Stats'!G38</f>
        <v>2879</v>
      </c>
      <c r="S11" s="61">
        <f t="shared" si="0"/>
        <v>-7571</v>
      </c>
      <c r="T11" s="75">
        <f t="shared" si="3"/>
        <v>-0.72449760765550242</v>
      </c>
      <c r="U11" s="74">
        <f t="shared" si="1"/>
        <v>-86</v>
      </c>
      <c r="V11" s="62">
        <f t="shared" si="2"/>
        <v>-2.9005059021922429E-2</v>
      </c>
    </row>
    <row r="12" spans="1:22" s="55" customFormat="1" x14ac:dyDescent="0.2">
      <c r="A12" s="91" t="s">
        <v>9</v>
      </c>
      <c r="B12" s="35">
        <v>608</v>
      </c>
      <c r="C12" s="35">
        <v>500</v>
      </c>
      <c r="D12" s="35">
        <v>539</v>
      </c>
      <c r="E12" s="35">
        <v>582</v>
      </c>
      <c r="F12" s="35">
        <v>610</v>
      </c>
      <c r="G12" s="35">
        <v>676</v>
      </c>
      <c r="H12" s="35">
        <v>843</v>
      </c>
      <c r="I12" s="35">
        <v>748</v>
      </c>
      <c r="J12" s="35">
        <v>804</v>
      </c>
      <c r="K12" s="35">
        <v>760</v>
      </c>
      <c r="L12" s="14">
        <v>1010</v>
      </c>
      <c r="M12" s="14">
        <v>907</v>
      </c>
      <c r="N12" s="158">
        <f>'[2]All Stats'!F38</f>
        <v>934</v>
      </c>
      <c r="O12" s="59">
        <f>'[1]All Stats'!F38</f>
        <v>925</v>
      </c>
      <c r="P12" s="59">
        <v>831</v>
      </c>
      <c r="Q12" s="59">
        <v>875</v>
      </c>
      <c r="R12" s="65">
        <f>'All Stats'!F38</f>
        <v>816</v>
      </c>
      <c r="S12" s="61">
        <f t="shared" si="0"/>
        <v>208</v>
      </c>
      <c r="T12" s="75">
        <f t="shared" si="3"/>
        <v>0.34210526315789475</v>
      </c>
      <c r="U12" s="74">
        <f t="shared" si="1"/>
        <v>-15</v>
      </c>
      <c r="V12" s="62">
        <f t="shared" si="2"/>
        <v>-1.8050541516245487E-2</v>
      </c>
    </row>
    <row r="13" spans="1:22" s="55" customFormat="1" x14ac:dyDescent="0.2">
      <c r="A13" s="91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8">
        <f>'[2]All Stats'!K38</f>
        <v>45</v>
      </c>
      <c r="O13" s="59">
        <f>'[1]All Stats'!K38</f>
        <v>130</v>
      </c>
      <c r="P13" s="59">
        <v>170</v>
      </c>
      <c r="Q13" s="59">
        <v>111</v>
      </c>
      <c r="R13" s="65">
        <f>'All Stats'!K38</f>
        <v>119</v>
      </c>
      <c r="S13" s="61">
        <f t="shared" si="0"/>
        <v>119</v>
      </c>
      <c r="T13" s="75" t="e">
        <f t="shared" si="3"/>
        <v>#DIV/0!</v>
      </c>
      <c r="U13" s="74">
        <f t="shared" si="1"/>
        <v>-51</v>
      </c>
      <c r="V13" s="62">
        <f t="shared" si="2"/>
        <v>-0.3</v>
      </c>
    </row>
    <row r="14" spans="1:22" s="55" customFormat="1" ht="13.5" thickBot="1" x14ac:dyDescent="0.25">
      <c r="A14" s="91" t="s">
        <v>11</v>
      </c>
      <c r="B14" s="35">
        <v>18137</v>
      </c>
      <c r="C14" s="35">
        <v>17331</v>
      </c>
      <c r="D14" s="35">
        <v>17118</v>
      </c>
      <c r="E14" s="35">
        <v>18527</v>
      </c>
      <c r="F14" s="35">
        <v>19463</v>
      </c>
      <c r="G14" s="35">
        <v>0</v>
      </c>
      <c r="H14" s="35">
        <v>15256</v>
      </c>
      <c r="I14" s="35">
        <v>16724</v>
      </c>
      <c r="J14" s="35">
        <v>16630</v>
      </c>
      <c r="K14" s="35">
        <v>15178</v>
      </c>
      <c r="L14" s="15">
        <v>15801</v>
      </c>
      <c r="M14" s="15">
        <v>16619</v>
      </c>
      <c r="N14" s="59">
        <v>17019</v>
      </c>
      <c r="O14" s="59">
        <v>16294</v>
      </c>
      <c r="P14" s="59">
        <v>14623</v>
      </c>
      <c r="Q14" s="59">
        <v>13392</v>
      </c>
      <c r="R14" s="65">
        <f>'All Stats'!L38</f>
        <v>11866</v>
      </c>
      <c r="S14" s="61">
        <f t="shared" si="0"/>
        <v>-6271</v>
      </c>
      <c r="T14" s="75">
        <f t="shared" si="3"/>
        <v>-0.34575729172409991</v>
      </c>
      <c r="U14" s="74">
        <f t="shared" si="1"/>
        <v>-2757</v>
      </c>
      <c r="V14" s="62">
        <f t="shared" si="2"/>
        <v>-0.18853860356971894</v>
      </c>
    </row>
    <row r="15" spans="1:22" s="57" customFormat="1" ht="13.5" thickBot="1" x14ac:dyDescent="0.25">
      <c r="A15" s="165" t="s">
        <v>136</v>
      </c>
      <c r="B15" s="56">
        <v>111331</v>
      </c>
      <c r="C15" s="56">
        <v>109291</v>
      </c>
      <c r="D15" s="56">
        <v>107450</v>
      </c>
      <c r="E15" s="56">
        <v>114532</v>
      </c>
      <c r="F15" s="56">
        <v>108734</v>
      </c>
      <c r="G15" s="56">
        <v>82401</v>
      </c>
      <c r="H15" s="56">
        <v>96776</v>
      </c>
      <c r="I15" s="56">
        <v>96677</v>
      </c>
      <c r="J15" s="56">
        <v>92888</v>
      </c>
      <c r="K15" s="56">
        <v>86880</v>
      </c>
      <c r="L15" s="171">
        <v>135616</v>
      </c>
      <c r="M15" s="171">
        <v>137987</v>
      </c>
      <c r="N15" s="168">
        <f>SUM(N5:N14)</f>
        <v>126148</v>
      </c>
      <c r="O15" s="168">
        <f>SUM(O5:O14)</f>
        <v>125647</v>
      </c>
      <c r="P15" s="168">
        <f>SUM(P4:P14)</f>
        <v>115799</v>
      </c>
      <c r="Q15" s="168">
        <v>111271</v>
      </c>
      <c r="R15" s="168">
        <f>SUM(R5:R14)</f>
        <v>87138</v>
      </c>
      <c r="S15" s="66">
        <f t="shared" si="0"/>
        <v>-24193</v>
      </c>
      <c r="T15" s="79">
        <f t="shared" si="3"/>
        <v>-0.21730694954684679</v>
      </c>
      <c r="U15" s="168">
        <f t="shared" si="1"/>
        <v>-28661</v>
      </c>
      <c r="V15" s="67">
        <f t="shared" si="2"/>
        <v>-0.24750645515073533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Q17" sqref="Q17"/>
    </sheetView>
  </sheetViews>
  <sheetFormatPr defaultRowHeight="12.75" x14ac:dyDescent="0.2"/>
  <cols>
    <col min="1" max="1" width="8.7109375" customWidth="1"/>
    <col min="2" max="18" width="7.7109375" customWidth="1"/>
    <col min="19" max="22" width="8.7109375" customWidth="1"/>
  </cols>
  <sheetData>
    <row r="1" spans="1:22" ht="58.5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101"/>
      <c r="M1" s="101"/>
      <c r="N1" s="101"/>
      <c r="O1" s="101"/>
      <c r="P1" s="101"/>
      <c r="Q1" s="101"/>
      <c r="R1" s="101"/>
      <c r="S1" s="89" t="s">
        <v>190</v>
      </c>
      <c r="T1" s="89" t="s">
        <v>191</v>
      </c>
      <c r="U1" s="89" t="s">
        <v>192</v>
      </c>
      <c r="V1" s="172" t="s">
        <v>193</v>
      </c>
    </row>
    <row r="2" spans="1:22" ht="13.5" thickBot="1" x14ac:dyDescent="0.25">
      <c r="A2" s="226" t="s">
        <v>128</v>
      </c>
      <c r="B2" s="226"/>
      <c r="C2" s="226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29"/>
      <c r="T2" s="29"/>
      <c r="U2" s="29"/>
      <c r="V2" s="30"/>
    </row>
    <row r="3" spans="1:22" ht="13.5" thickBot="1" x14ac:dyDescent="0.25">
      <c r="A3" s="228" t="s">
        <v>131</v>
      </c>
      <c r="B3" s="228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4"/>
      <c r="T3" s="24"/>
      <c r="U3" s="24"/>
      <c r="V3" s="174"/>
    </row>
    <row r="4" spans="1:22" x14ac:dyDescent="0.2">
      <c r="A4" s="91"/>
      <c r="B4" s="8" t="s">
        <v>145</v>
      </c>
      <c r="C4" s="8" t="s">
        <v>146</v>
      </c>
      <c r="D4" s="8" t="s">
        <v>147</v>
      </c>
      <c r="E4" s="8" t="s">
        <v>148</v>
      </c>
      <c r="F4" s="8" t="s">
        <v>149</v>
      </c>
      <c r="G4" s="8" t="s">
        <v>150</v>
      </c>
      <c r="H4" s="8" t="s">
        <v>151</v>
      </c>
      <c r="I4" s="8" t="s">
        <v>152</v>
      </c>
      <c r="J4" s="8" t="s">
        <v>153</v>
      </c>
      <c r="K4" s="8" t="s">
        <v>154</v>
      </c>
      <c r="L4" s="8" t="s">
        <v>155</v>
      </c>
      <c r="M4" s="8" t="s">
        <v>156</v>
      </c>
      <c r="N4" s="8" t="s">
        <v>157</v>
      </c>
      <c r="O4" s="8" t="s">
        <v>158</v>
      </c>
      <c r="P4" s="37" t="s">
        <v>159</v>
      </c>
      <c r="Q4" s="37" t="s">
        <v>160</v>
      </c>
      <c r="R4" s="37" t="s">
        <v>167</v>
      </c>
      <c r="S4" s="102"/>
      <c r="T4" s="11"/>
      <c r="U4" s="11"/>
      <c r="V4" s="12"/>
    </row>
    <row r="5" spans="1:22" x14ac:dyDescent="0.2">
      <c r="A5" s="91" t="s">
        <v>1</v>
      </c>
      <c r="B5" s="13">
        <v>41621</v>
      </c>
      <c r="C5" s="13">
        <v>46400</v>
      </c>
      <c r="D5" s="13">
        <v>49852</v>
      </c>
      <c r="E5" s="13">
        <v>70293</v>
      </c>
      <c r="F5" s="13">
        <v>73846</v>
      </c>
      <c r="G5" s="13">
        <v>72991</v>
      </c>
      <c r="H5" s="13">
        <v>115877</v>
      </c>
      <c r="I5" s="13">
        <v>147790</v>
      </c>
      <c r="J5" s="13">
        <v>134866</v>
      </c>
      <c r="K5" s="13">
        <v>142897</v>
      </c>
      <c r="L5" s="13">
        <v>116953</v>
      </c>
      <c r="M5" s="13">
        <v>103362</v>
      </c>
      <c r="N5" s="80">
        <v>75474</v>
      </c>
      <c r="O5" s="80">
        <v>70668</v>
      </c>
      <c r="P5" s="80">
        <v>66470</v>
      </c>
      <c r="Q5" s="80">
        <v>90243</v>
      </c>
      <c r="R5" s="80">
        <f>'All Stats'!C40</f>
        <v>86324</v>
      </c>
      <c r="S5" s="61">
        <f t="shared" ref="S5:S15" si="0">R5-B5</f>
        <v>44703</v>
      </c>
      <c r="T5" s="75">
        <f>S5/B5</f>
        <v>1.0740491578770333</v>
      </c>
      <c r="U5" s="74">
        <f t="shared" ref="U5:U15" si="1">R5-P5</f>
        <v>19854</v>
      </c>
      <c r="V5" s="62">
        <f t="shared" ref="V5:V15" si="2">U5/P5</f>
        <v>0.29869113885963594</v>
      </c>
    </row>
    <row r="6" spans="1:22" x14ac:dyDescent="0.2">
      <c r="A6" s="91" t="s">
        <v>2</v>
      </c>
      <c r="B6" s="13">
        <v>0</v>
      </c>
      <c r="C6" s="13">
        <v>58577</v>
      </c>
      <c r="D6" s="13">
        <v>59287</v>
      </c>
      <c r="E6" s="13">
        <v>50536</v>
      </c>
      <c r="F6" s="13">
        <v>47578</v>
      </c>
      <c r="G6" s="13">
        <v>47042</v>
      </c>
      <c r="H6" s="13">
        <v>54431</v>
      </c>
      <c r="I6" s="13">
        <v>55319</v>
      </c>
      <c r="J6" s="13">
        <v>53621</v>
      </c>
      <c r="K6" s="13">
        <v>47016</v>
      </c>
      <c r="L6" s="13">
        <v>18148</v>
      </c>
      <c r="M6" s="13">
        <v>17732</v>
      </c>
      <c r="N6" s="80">
        <v>17595</v>
      </c>
      <c r="O6" s="80">
        <v>15259</v>
      </c>
      <c r="P6" s="80">
        <v>15980</v>
      </c>
      <c r="Q6" s="80">
        <v>13232</v>
      </c>
      <c r="R6" s="80">
        <f>'All Stats'!E40</f>
        <v>13656</v>
      </c>
      <c r="S6" s="61">
        <f t="shared" si="0"/>
        <v>13656</v>
      </c>
      <c r="T6" s="75">
        <f>S6/C6</f>
        <v>0.23312904382266078</v>
      </c>
      <c r="U6" s="74">
        <f t="shared" si="1"/>
        <v>-2324</v>
      </c>
      <c r="V6" s="62">
        <f t="shared" si="2"/>
        <v>-0.14543178973717147</v>
      </c>
    </row>
    <row r="7" spans="1:22" x14ac:dyDescent="0.2">
      <c r="A7" s="91" t="s">
        <v>3</v>
      </c>
      <c r="B7" s="13">
        <v>7984</v>
      </c>
      <c r="C7" s="13">
        <v>9099</v>
      </c>
      <c r="D7" s="13">
        <v>7739</v>
      </c>
      <c r="E7" s="13">
        <v>10429</v>
      </c>
      <c r="F7" s="13">
        <v>10752</v>
      </c>
      <c r="G7" s="13">
        <v>10803</v>
      </c>
      <c r="H7" s="13">
        <v>11688</v>
      </c>
      <c r="I7" s="13">
        <v>13000</v>
      </c>
      <c r="J7" s="13">
        <v>9788</v>
      </c>
      <c r="K7" s="13">
        <v>9400</v>
      </c>
      <c r="L7" s="13">
        <v>9554</v>
      </c>
      <c r="M7" s="13">
        <v>10928</v>
      </c>
      <c r="N7" s="80">
        <v>10805</v>
      </c>
      <c r="O7" s="80">
        <v>11389</v>
      </c>
      <c r="P7" s="80">
        <v>11597</v>
      </c>
      <c r="Q7" s="80">
        <v>12538</v>
      </c>
      <c r="R7" s="80">
        <f>'All Stats'!D40</f>
        <v>14308</v>
      </c>
      <c r="S7" s="61">
        <f t="shared" si="0"/>
        <v>6324</v>
      </c>
      <c r="T7" s="75">
        <f t="shared" ref="T7:T15" si="3">S7/B7</f>
        <v>0.79208416833667339</v>
      </c>
      <c r="U7" s="74">
        <f t="shared" si="1"/>
        <v>2711</v>
      </c>
      <c r="V7" s="62">
        <f t="shared" si="2"/>
        <v>0.23376735362593773</v>
      </c>
    </row>
    <row r="8" spans="1:22" x14ac:dyDescent="0.2">
      <c r="A8" s="91" t="s">
        <v>4</v>
      </c>
      <c r="B8" s="13">
        <v>10251</v>
      </c>
      <c r="C8" s="13">
        <v>21292</v>
      </c>
      <c r="D8" s="13">
        <v>4400</v>
      </c>
      <c r="E8" s="13">
        <v>16101</v>
      </c>
      <c r="F8" s="13">
        <v>20502</v>
      </c>
      <c r="G8" s="13">
        <v>3953</v>
      </c>
      <c r="H8" s="13">
        <v>2891</v>
      </c>
      <c r="I8" s="13">
        <v>21447</v>
      </c>
      <c r="J8" s="13">
        <v>21447</v>
      </c>
      <c r="K8" s="13">
        <v>22782</v>
      </c>
      <c r="L8" s="13">
        <v>19324</v>
      </c>
      <c r="M8" s="13">
        <v>20893</v>
      </c>
      <c r="N8" s="80">
        <v>16026</v>
      </c>
      <c r="O8" s="80">
        <v>24246</v>
      </c>
      <c r="P8" s="80">
        <v>20209</v>
      </c>
      <c r="Q8" s="80">
        <v>19535</v>
      </c>
      <c r="R8" s="80">
        <f>'All Stats'!J40</f>
        <v>20547</v>
      </c>
      <c r="S8" s="61">
        <f t="shared" si="0"/>
        <v>10296</v>
      </c>
      <c r="T8" s="75">
        <f t="shared" si="3"/>
        <v>1.0043898156277435</v>
      </c>
      <c r="U8" s="74">
        <f t="shared" si="1"/>
        <v>338</v>
      </c>
      <c r="V8" s="62">
        <f t="shared" si="2"/>
        <v>1.6725221435993864E-2</v>
      </c>
    </row>
    <row r="9" spans="1:22" x14ac:dyDescent="0.2">
      <c r="A9" s="91" t="s">
        <v>5</v>
      </c>
      <c r="B9" s="13">
        <v>14209</v>
      </c>
      <c r="C9" s="13">
        <v>15123</v>
      </c>
      <c r="D9" s="13">
        <v>15768</v>
      </c>
      <c r="E9" s="13">
        <v>5306</v>
      </c>
      <c r="F9" s="13">
        <v>0</v>
      </c>
      <c r="G9" s="13">
        <v>6690</v>
      </c>
      <c r="H9" s="13">
        <v>7077</v>
      </c>
      <c r="I9" s="13">
        <v>0</v>
      </c>
      <c r="J9" s="13">
        <v>4800</v>
      </c>
      <c r="K9" s="13">
        <v>1645</v>
      </c>
      <c r="L9" s="13">
        <v>1542</v>
      </c>
      <c r="M9" s="13">
        <v>1478</v>
      </c>
      <c r="N9" s="80">
        <v>4150</v>
      </c>
      <c r="O9" s="80">
        <v>4756</v>
      </c>
      <c r="P9" s="80">
        <v>5420</v>
      </c>
      <c r="Q9" s="80">
        <v>5514</v>
      </c>
      <c r="R9" s="80">
        <f>'All Stats'!I40</f>
        <v>5716</v>
      </c>
      <c r="S9" s="61">
        <f t="shared" si="0"/>
        <v>-8493</v>
      </c>
      <c r="T9" s="75">
        <f t="shared" si="3"/>
        <v>-0.59771975508480546</v>
      </c>
      <c r="U9" s="74">
        <f t="shared" si="1"/>
        <v>296</v>
      </c>
      <c r="V9" s="62">
        <f t="shared" si="2"/>
        <v>5.4612546125461257E-2</v>
      </c>
    </row>
    <row r="10" spans="1:22" x14ac:dyDescent="0.2">
      <c r="A10" s="91" t="s">
        <v>7</v>
      </c>
      <c r="B10" s="13">
        <v>8665</v>
      </c>
      <c r="C10" s="13">
        <v>9948</v>
      </c>
      <c r="D10" s="13">
        <v>10743</v>
      </c>
      <c r="E10" s="13">
        <v>11391</v>
      </c>
      <c r="F10" s="13">
        <v>12104</v>
      </c>
      <c r="G10" s="13">
        <v>12720</v>
      </c>
      <c r="H10" s="13">
        <v>10734</v>
      </c>
      <c r="I10" s="13">
        <v>9635</v>
      </c>
      <c r="J10" s="13">
        <v>7435</v>
      </c>
      <c r="K10" s="13">
        <v>7197</v>
      </c>
      <c r="L10" s="13">
        <v>8863</v>
      </c>
      <c r="M10" s="13">
        <v>6540</v>
      </c>
      <c r="N10" s="80" t="str">
        <f>'[2]All Stats'!H40</f>
        <v>7 269</v>
      </c>
      <c r="O10" s="80">
        <v>7226</v>
      </c>
      <c r="P10" s="80">
        <v>7135</v>
      </c>
      <c r="Q10" s="80">
        <v>6681</v>
      </c>
      <c r="R10" s="80">
        <f>'All Stats'!H40</f>
        <v>6125</v>
      </c>
      <c r="S10" s="61">
        <f t="shared" si="0"/>
        <v>-2540</v>
      </c>
      <c r="T10" s="75">
        <f t="shared" si="3"/>
        <v>-0.29313329486439699</v>
      </c>
      <c r="U10" s="74">
        <f t="shared" si="1"/>
        <v>-1010</v>
      </c>
      <c r="V10" s="62">
        <f t="shared" si="2"/>
        <v>-0.14155571128241065</v>
      </c>
    </row>
    <row r="11" spans="1:22" x14ac:dyDescent="0.2">
      <c r="A11" s="91" t="s">
        <v>8</v>
      </c>
      <c r="B11" s="13">
        <v>1900</v>
      </c>
      <c r="C11" s="13">
        <v>1870</v>
      </c>
      <c r="D11" s="13">
        <v>2556</v>
      </c>
      <c r="E11" s="13">
        <v>3068</v>
      </c>
      <c r="F11" s="13">
        <v>3630</v>
      </c>
      <c r="G11" s="13">
        <v>4500</v>
      </c>
      <c r="H11" s="13">
        <v>2664</v>
      </c>
      <c r="I11" s="13">
        <v>2721</v>
      </c>
      <c r="J11" s="13">
        <v>2790</v>
      </c>
      <c r="K11" s="13">
        <v>2640</v>
      </c>
      <c r="L11" s="13">
        <v>2822</v>
      </c>
      <c r="M11" s="13">
        <v>2894</v>
      </c>
      <c r="N11" s="80">
        <v>4151</v>
      </c>
      <c r="O11" s="80">
        <v>6185</v>
      </c>
      <c r="P11" s="80">
        <v>1509</v>
      </c>
      <c r="Q11" s="80">
        <v>2502</v>
      </c>
      <c r="R11" s="80">
        <f>'All Stats'!G40</f>
        <v>2316</v>
      </c>
      <c r="S11" s="61">
        <f t="shared" si="0"/>
        <v>416</v>
      </c>
      <c r="T11" s="75">
        <f t="shared" si="3"/>
        <v>0.21894736842105264</v>
      </c>
      <c r="U11" s="74">
        <f t="shared" si="1"/>
        <v>807</v>
      </c>
      <c r="V11" s="62">
        <f t="shared" si="2"/>
        <v>0.53479125248508941</v>
      </c>
    </row>
    <row r="12" spans="1:22" x14ac:dyDescent="0.2">
      <c r="A12" s="91" t="s">
        <v>9</v>
      </c>
      <c r="B12" s="13">
        <v>98</v>
      </c>
      <c r="C12" s="13">
        <v>103</v>
      </c>
      <c r="D12" s="13">
        <v>87</v>
      </c>
      <c r="E12" s="13">
        <v>689</v>
      </c>
      <c r="F12" s="13">
        <v>453</v>
      </c>
      <c r="G12" s="13">
        <v>119</v>
      </c>
      <c r="H12" s="13">
        <v>333</v>
      </c>
      <c r="I12" s="13">
        <v>426</v>
      </c>
      <c r="J12" s="13">
        <v>441</v>
      </c>
      <c r="K12" s="13">
        <v>452</v>
      </c>
      <c r="L12" s="13">
        <v>665</v>
      </c>
      <c r="M12" s="13">
        <v>633</v>
      </c>
      <c r="N12" s="80">
        <v>706</v>
      </c>
      <c r="O12" s="80">
        <f>'[1]All Stats'!F40</f>
        <v>665</v>
      </c>
      <c r="P12" s="80">
        <v>667</v>
      </c>
      <c r="Q12" s="80">
        <v>668</v>
      </c>
      <c r="R12" s="80">
        <f>'All Stats'!F40</f>
        <v>701</v>
      </c>
      <c r="S12" s="61">
        <f t="shared" si="0"/>
        <v>603</v>
      </c>
      <c r="T12" s="75">
        <f t="shared" si="3"/>
        <v>6.1530612244897958</v>
      </c>
      <c r="U12" s="74">
        <f t="shared" si="1"/>
        <v>34</v>
      </c>
      <c r="V12" s="62">
        <f t="shared" si="2"/>
        <v>5.0974512743628186E-2</v>
      </c>
    </row>
    <row r="13" spans="1:22" x14ac:dyDescent="0.2">
      <c r="A13" s="91" t="s">
        <v>10</v>
      </c>
      <c r="B13" s="13"/>
      <c r="C13" s="13"/>
      <c r="D13" s="1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80">
        <v>0</v>
      </c>
      <c r="O13" s="80">
        <f>'[1]All Stats'!K40</f>
        <v>160</v>
      </c>
      <c r="P13" s="80">
        <v>171</v>
      </c>
      <c r="Q13" s="80">
        <v>160</v>
      </c>
      <c r="R13" s="80">
        <f>'All Stats'!K40</f>
        <v>159</v>
      </c>
      <c r="S13" s="61">
        <f t="shared" si="0"/>
        <v>159</v>
      </c>
      <c r="T13" s="75">
        <v>0</v>
      </c>
      <c r="U13" s="74">
        <f t="shared" si="1"/>
        <v>-12</v>
      </c>
      <c r="V13" s="62">
        <f t="shared" si="2"/>
        <v>-7.0175438596491224E-2</v>
      </c>
    </row>
    <row r="14" spans="1:22" ht="13.5" thickBot="1" x14ac:dyDescent="0.25">
      <c r="A14" s="103" t="s">
        <v>11</v>
      </c>
      <c r="B14" s="34">
        <v>4647</v>
      </c>
      <c r="C14" s="34">
        <v>4675</v>
      </c>
      <c r="D14" s="34">
        <v>5420</v>
      </c>
      <c r="E14" s="34">
        <v>7542</v>
      </c>
      <c r="F14" s="34">
        <v>16824</v>
      </c>
      <c r="G14" s="34">
        <v>0</v>
      </c>
      <c r="H14" s="34">
        <v>30953</v>
      </c>
      <c r="I14" s="34">
        <v>30701</v>
      </c>
      <c r="J14" s="34">
        <v>32117</v>
      </c>
      <c r="K14" s="34">
        <v>30551</v>
      </c>
      <c r="L14" s="34">
        <v>9547</v>
      </c>
      <c r="M14" s="34">
        <v>11249</v>
      </c>
      <c r="N14" s="80">
        <v>12114</v>
      </c>
      <c r="O14" s="80" t="str">
        <f>'[1]All Stats'!L40</f>
        <v>15 978</v>
      </c>
      <c r="P14" s="80">
        <v>14375</v>
      </c>
      <c r="Q14" s="80">
        <v>14152</v>
      </c>
      <c r="R14" s="80">
        <f>'All Stats'!L40</f>
        <v>13022</v>
      </c>
      <c r="S14" s="61">
        <f t="shared" si="0"/>
        <v>8375</v>
      </c>
      <c r="T14" s="75">
        <f t="shared" si="3"/>
        <v>1.8022380030126963</v>
      </c>
      <c r="U14" s="74">
        <f t="shared" si="1"/>
        <v>-1353</v>
      </c>
      <c r="V14" s="62">
        <f t="shared" si="2"/>
        <v>-9.4121739130434784E-2</v>
      </c>
    </row>
    <row r="15" spans="1:22" ht="13.5" thickBot="1" x14ac:dyDescent="0.25">
      <c r="A15" s="165" t="s">
        <v>136</v>
      </c>
      <c r="B15" s="166">
        <v>89375</v>
      </c>
      <c r="C15" s="166">
        <v>167087</v>
      </c>
      <c r="D15" s="166">
        <v>155852</v>
      </c>
      <c r="E15" s="166">
        <v>175355</v>
      </c>
      <c r="F15" s="166">
        <v>185689</v>
      </c>
      <c r="G15" s="166">
        <v>158818</v>
      </c>
      <c r="H15" s="166">
        <v>236648</v>
      </c>
      <c r="I15" s="166">
        <v>281039</v>
      </c>
      <c r="J15" s="166">
        <v>267305</v>
      </c>
      <c r="K15" s="166">
        <v>264580</v>
      </c>
      <c r="L15" s="166">
        <v>187418</v>
      </c>
      <c r="M15" s="166">
        <v>175709</v>
      </c>
      <c r="N15" s="66">
        <f>SUM(N5:N14)</f>
        <v>141021</v>
      </c>
      <c r="O15" s="66">
        <f>SUM(O5:O14)</f>
        <v>140554</v>
      </c>
      <c r="P15" s="66">
        <f>SUM(P5:P14)</f>
        <v>143533</v>
      </c>
      <c r="Q15" s="66">
        <v>165225</v>
      </c>
      <c r="R15" s="66">
        <f>SUM(R5:R14)</f>
        <v>162874</v>
      </c>
      <c r="S15" s="66">
        <f t="shared" si="0"/>
        <v>73499</v>
      </c>
      <c r="T15" s="79">
        <f t="shared" si="3"/>
        <v>0.82236643356643357</v>
      </c>
      <c r="U15" s="168">
        <f t="shared" si="1"/>
        <v>19341</v>
      </c>
      <c r="V15" s="67">
        <f t="shared" si="2"/>
        <v>0.13474950011495615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P38" sqref="P38"/>
    </sheetView>
  </sheetViews>
  <sheetFormatPr defaultRowHeight="12.75" x14ac:dyDescent="0.2"/>
  <cols>
    <col min="1" max="1" width="8.7109375" customWidth="1"/>
    <col min="2" max="18" width="7.7109375" customWidth="1"/>
    <col min="19" max="22" width="8.7109375" customWidth="1"/>
  </cols>
  <sheetData>
    <row r="1" spans="1:22" ht="53.25" customHeight="1" thickBot="1" x14ac:dyDescent="0.25">
      <c r="A1" s="4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63" t="s">
        <v>190</v>
      </c>
      <c r="T1" s="63" t="s">
        <v>191</v>
      </c>
      <c r="U1" s="63" t="s">
        <v>192</v>
      </c>
      <c r="V1" s="64" t="s">
        <v>193</v>
      </c>
    </row>
    <row r="2" spans="1:22" ht="13.5" thickBot="1" x14ac:dyDescent="0.25">
      <c r="A2" s="2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29"/>
      <c r="U2" s="29"/>
      <c r="V2" s="30"/>
    </row>
    <row r="3" spans="1:22" x14ac:dyDescent="0.2">
      <c r="A3" s="7"/>
      <c r="B3" s="8" t="s">
        <v>145</v>
      </c>
      <c r="C3" s="8" t="s">
        <v>146</v>
      </c>
      <c r="D3" s="8" t="s">
        <v>147</v>
      </c>
      <c r="E3" s="8" t="s">
        <v>148</v>
      </c>
      <c r="F3" s="8" t="s">
        <v>149</v>
      </c>
      <c r="G3" s="8" t="s">
        <v>150</v>
      </c>
      <c r="H3" s="8" t="s">
        <v>151</v>
      </c>
      <c r="I3" s="8" t="s">
        <v>152</v>
      </c>
      <c r="J3" s="8" t="s">
        <v>153</v>
      </c>
      <c r="K3" s="8" t="s">
        <v>154</v>
      </c>
      <c r="L3" s="8" t="s">
        <v>155</v>
      </c>
      <c r="M3" s="8" t="s">
        <v>156</v>
      </c>
      <c r="N3" s="8" t="s">
        <v>157</v>
      </c>
      <c r="O3" s="37" t="s">
        <v>158</v>
      </c>
      <c r="P3" s="37" t="s">
        <v>159</v>
      </c>
      <c r="Q3" s="37" t="s">
        <v>160</v>
      </c>
      <c r="R3" s="37" t="s">
        <v>167</v>
      </c>
      <c r="S3" s="10"/>
      <c r="T3" s="11"/>
      <c r="U3" s="11"/>
      <c r="V3" s="12"/>
    </row>
    <row r="4" spans="1:22" x14ac:dyDescent="0.2">
      <c r="A4" s="7" t="s">
        <v>1</v>
      </c>
      <c r="B4" s="143">
        <v>371</v>
      </c>
      <c r="C4" s="143">
        <v>344</v>
      </c>
      <c r="D4" s="143">
        <v>336</v>
      </c>
      <c r="E4" s="143">
        <v>315</v>
      </c>
      <c r="F4" s="143">
        <v>335</v>
      </c>
      <c r="G4" s="143">
        <v>325</v>
      </c>
      <c r="H4" s="143">
        <v>368</v>
      </c>
      <c r="I4" s="143">
        <v>419</v>
      </c>
      <c r="J4" s="143">
        <v>421.5</v>
      </c>
      <c r="K4" s="143">
        <v>447</v>
      </c>
      <c r="L4" s="143">
        <v>402</v>
      </c>
      <c r="M4" s="143">
        <v>397</v>
      </c>
      <c r="N4" s="143">
        <f>'[2]All Stats'!C65</f>
        <v>441.24</v>
      </c>
      <c r="O4" s="143">
        <f>'[1]All Stats'!C65</f>
        <v>429.55</v>
      </c>
      <c r="P4" s="143">
        <v>430.1</v>
      </c>
      <c r="Q4" s="143">
        <v>430.1</v>
      </c>
      <c r="R4" s="144">
        <f>'All Stats'!C65</f>
        <v>412</v>
      </c>
      <c r="S4" s="81">
        <f t="shared" ref="S4:S14" si="0">R4-B4</f>
        <v>41</v>
      </c>
      <c r="T4" s="75">
        <f t="shared" ref="T4:T12" si="1">S4/B4</f>
        <v>0.11051212938005391</v>
      </c>
      <c r="U4" s="82">
        <f t="shared" ref="U4:U14" si="2">R4-P4</f>
        <v>-18.100000000000023</v>
      </c>
      <c r="V4" s="62">
        <f t="shared" ref="V4:V14" si="3">U4/P4</f>
        <v>-4.2083236456638043E-2</v>
      </c>
    </row>
    <row r="5" spans="1:22" x14ac:dyDescent="0.2">
      <c r="A5" s="7" t="s">
        <v>2</v>
      </c>
      <c r="B5" s="143">
        <v>42</v>
      </c>
      <c r="C5" s="143">
        <v>43</v>
      </c>
      <c r="D5" s="143">
        <v>43</v>
      </c>
      <c r="E5" s="143">
        <v>43</v>
      </c>
      <c r="F5" s="143">
        <v>69</v>
      </c>
      <c r="G5" s="143">
        <v>57</v>
      </c>
      <c r="H5" s="143">
        <v>55.1</v>
      </c>
      <c r="I5" s="143">
        <v>51</v>
      </c>
      <c r="J5" s="143">
        <v>52.7</v>
      </c>
      <c r="K5" s="143">
        <v>53</v>
      </c>
      <c r="L5" s="143">
        <v>58.7</v>
      </c>
      <c r="M5" s="143">
        <v>60</v>
      </c>
      <c r="N5" s="143">
        <f>'[2]All Stats'!E65</f>
        <v>76</v>
      </c>
      <c r="O5" s="143">
        <f>'[1]All Stats'!E65</f>
        <v>75</v>
      </c>
      <c r="P5" s="143">
        <v>70.400000000000006</v>
      </c>
      <c r="Q5" s="143">
        <v>66.099999999999994</v>
      </c>
      <c r="R5" s="144">
        <f>'All Stats'!E65</f>
        <v>57.2</v>
      </c>
      <c r="S5" s="81">
        <f t="shared" si="0"/>
        <v>15.200000000000003</v>
      </c>
      <c r="T5" s="75">
        <f t="shared" si="1"/>
        <v>0.36190476190476195</v>
      </c>
      <c r="U5" s="82">
        <f t="shared" si="2"/>
        <v>-13.200000000000003</v>
      </c>
      <c r="V5" s="62">
        <f t="shared" si="3"/>
        <v>-0.18750000000000003</v>
      </c>
    </row>
    <row r="6" spans="1:22" x14ac:dyDescent="0.2">
      <c r="A6" s="7" t="s">
        <v>3</v>
      </c>
      <c r="B6" s="143">
        <v>88</v>
      </c>
      <c r="C6" s="143">
        <v>95</v>
      </c>
      <c r="D6" s="143">
        <v>99</v>
      </c>
      <c r="E6" s="143">
        <v>105</v>
      </c>
      <c r="F6" s="143">
        <v>105</v>
      </c>
      <c r="G6" s="143">
        <v>105</v>
      </c>
      <c r="H6" s="143" t="s">
        <v>132</v>
      </c>
      <c r="I6" s="143">
        <v>54</v>
      </c>
      <c r="J6" s="143">
        <v>54.7</v>
      </c>
      <c r="K6" s="143">
        <v>55.8</v>
      </c>
      <c r="L6" s="143">
        <v>60.4</v>
      </c>
      <c r="M6" s="143">
        <v>61.9</v>
      </c>
      <c r="N6" s="143">
        <f>'[2]All Stats'!D65</f>
        <v>61.28</v>
      </c>
      <c r="O6" s="143">
        <f>'[1]All Stats'!D65</f>
        <v>66.31</v>
      </c>
      <c r="P6" s="143">
        <v>66.3</v>
      </c>
      <c r="Q6" s="143">
        <v>66.3</v>
      </c>
      <c r="R6" s="144">
        <f>'All Stats'!D65</f>
        <v>69.17</v>
      </c>
      <c r="S6" s="81">
        <f t="shared" si="0"/>
        <v>-18.829999999999998</v>
      </c>
      <c r="T6" s="75">
        <f t="shared" si="1"/>
        <v>-0.21397727272727271</v>
      </c>
      <c r="U6" s="82">
        <f t="shared" si="2"/>
        <v>2.8700000000000045</v>
      </c>
      <c r="V6" s="62">
        <f t="shared" si="3"/>
        <v>4.3288084464555121E-2</v>
      </c>
    </row>
    <row r="7" spans="1:22" x14ac:dyDescent="0.2">
      <c r="A7" s="7" t="s">
        <v>4</v>
      </c>
      <c r="B7" s="143">
        <v>58</v>
      </c>
      <c r="C7" s="143">
        <v>61</v>
      </c>
      <c r="D7" s="143">
        <v>53</v>
      </c>
      <c r="E7" s="143">
        <v>40</v>
      </c>
      <c r="F7" s="143">
        <v>52</v>
      </c>
      <c r="G7" s="143">
        <v>34</v>
      </c>
      <c r="H7" s="143">
        <v>34</v>
      </c>
      <c r="I7" s="143">
        <v>42</v>
      </c>
      <c r="J7" s="143">
        <v>41</v>
      </c>
      <c r="K7" s="143">
        <v>51</v>
      </c>
      <c r="L7" s="143">
        <v>46</v>
      </c>
      <c r="M7" s="143">
        <v>47</v>
      </c>
      <c r="N7" s="143">
        <f>'[2]All Stats'!J65</f>
        <v>57</v>
      </c>
      <c r="O7" s="143">
        <f>'[1]All Stats'!J65</f>
        <v>59</v>
      </c>
      <c r="P7" s="143">
        <v>61</v>
      </c>
      <c r="Q7" s="143">
        <v>74</v>
      </c>
      <c r="R7" s="144">
        <f>'All Stats'!J65</f>
        <v>76</v>
      </c>
      <c r="S7" s="81">
        <f t="shared" si="0"/>
        <v>18</v>
      </c>
      <c r="T7" s="75">
        <f t="shared" si="1"/>
        <v>0.31034482758620691</v>
      </c>
      <c r="U7" s="82">
        <f t="shared" si="2"/>
        <v>15</v>
      </c>
      <c r="V7" s="62">
        <f t="shared" si="3"/>
        <v>0.24590163934426229</v>
      </c>
    </row>
    <row r="8" spans="1:22" x14ac:dyDescent="0.2">
      <c r="A8" s="7" t="s">
        <v>5</v>
      </c>
      <c r="B8" s="143">
        <v>24</v>
      </c>
      <c r="C8" s="143">
        <v>21</v>
      </c>
      <c r="D8" s="143">
        <v>23</v>
      </c>
      <c r="E8" s="143">
        <v>28</v>
      </c>
      <c r="F8" s="143">
        <v>0</v>
      </c>
      <c r="G8" s="143">
        <v>33</v>
      </c>
      <c r="H8" s="143">
        <v>35.799999999999997</v>
      </c>
      <c r="I8" s="143">
        <v>41.9</v>
      </c>
      <c r="J8" s="143">
        <v>36.700000000000003</v>
      </c>
      <c r="K8" s="143">
        <v>42.6</v>
      </c>
      <c r="L8" s="143">
        <v>41.3</v>
      </c>
      <c r="M8" s="143">
        <v>40.799999999999997</v>
      </c>
      <c r="N8" s="143">
        <f>'[2]All Stats'!I65</f>
        <v>27.1</v>
      </c>
      <c r="O8" s="143">
        <f>'[1]All Stats'!I65</f>
        <v>27.1</v>
      </c>
      <c r="P8" s="143">
        <v>27.6</v>
      </c>
      <c r="Q8" s="143">
        <v>23.8</v>
      </c>
      <c r="R8" s="144">
        <f>'All Stats'!I65</f>
        <v>25.3</v>
      </c>
      <c r="S8" s="81">
        <f t="shared" si="0"/>
        <v>1.3000000000000007</v>
      </c>
      <c r="T8" s="75">
        <f t="shared" si="1"/>
        <v>5.4166666666666696E-2</v>
      </c>
      <c r="U8" s="82">
        <f t="shared" si="2"/>
        <v>-2.3000000000000007</v>
      </c>
      <c r="V8" s="62">
        <f t="shared" si="3"/>
        <v>-8.3333333333333356E-2</v>
      </c>
    </row>
    <row r="9" spans="1:22" x14ac:dyDescent="0.2">
      <c r="A9" s="7" t="s">
        <v>7</v>
      </c>
      <c r="B9" s="143">
        <v>15</v>
      </c>
      <c r="C9" s="143">
        <v>16</v>
      </c>
      <c r="D9" s="143">
        <v>16</v>
      </c>
      <c r="E9" s="143">
        <v>16</v>
      </c>
      <c r="F9" s="143">
        <v>16</v>
      </c>
      <c r="G9" s="143">
        <v>16</v>
      </c>
      <c r="H9" s="143">
        <v>16.5</v>
      </c>
      <c r="I9" s="143">
        <v>18.899999999999999</v>
      </c>
      <c r="J9" s="143">
        <v>20</v>
      </c>
      <c r="K9" s="143">
        <v>20</v>
      </c>
      <c r="L9" s="143">
        <v>10</v>
      </c>
      <c r="M9" s="143">
        <v>10</v>
      </c>
      <c r="N9" s="143">
        <f>'[2]All Stats'!H65</f>
        <v>22</v>
      </c>
      <c r="O9" s="143">
        <f>'[1]All Stats'!H65</f>
        <v>22</v>
      </c>
      <c r="P9" s="143">
        <v>21.7</v>
      </c>
      <c r="Q9" s="143">
        <v>20.7</v>
      </c>
      <c r="R9" s="144">
        <f>'All Stats'!H65</f>
        <v>21.2</v>
      </c>
      <c r="S9" s="81">
        <f t="shared" si="0"/>
        <v>6.1999999999999993</v>
      </c>
      <c r="T9" s="75">
        <f t="shared" si="1"/>
        <v>0.41333333333333327</v>
      </c>
      <c r="U9" s="82">
        <f t="shared" si="2"/>
        <v>-0.5</v>
      </c>
      <c r="V9" s="62">
        <f t="shared" si="3"/>
        <v>-2.3041474654377881E-2</v>
      </c>
    </row>
    <row r="10" spans="1:22" x14ac:dyDescent="0.2">
      <c r="A10" s="7" t="s">
        <v>8</v>
      </c>
      <c r="B10" s="143">
        <v>25</v>
      </c>
      <c r="C10" s="143">
        <v>25</v>
      </c>
      <c r="D10" s="143">
        <v>25</v>
      </c>
      <c r="E10" s="143">
        <v>25</v>
      </c>
      <c r="F10" s="143">
        <v>25</v>
      </c>
      <c r="G10" s="143">
        <v>25</v>
      </c>
      <c r="H10" s="143">
        <v>25</v>
      </c>
      <c r="I10" s="143">
        <v>25</v>
      </c>
      <c r="J10" s="143">
        <v>25</v>
      </c>
      <c r="K10" s="143">
        <v>25</v>
      </c>
      <c r="L10" s="143">
        <v>25</v>
      </c>
      <c r="M10" s="143">
        <v>25</v>
      </c>
      <c r="N10" s="143">
        <f>'[2]All Stats'!G65</f>
        <v>25</v>
      </c>
      <c r="O10" s="143">
        <f>'[1]All Stats'!G65</f>
        <v>30.6</v>
      </c>
      <c r="P10" s="143">
        <v>32.6</v>
      </c>
      <c r="Q10" s="143">
        <v>30.6</v>
      </c>
      <c r="R10" s="144">
        <f>'All Stats'!G65</f>
        <v>30.6</v>
      </c>
      <c r="S10" s="81">
        <f t="shared" si="0"/>
        <v>5.6000000000000014</v>
      </c>
      <c r="T10" s="75">
        <f t="shared" si="1"/>
        <v>0.22400000000000006</v>
      </c>
      <c r="U10" s="82">
        <f t="shared" si="2"/>
        <v>-2</v>
      </c>
      <c r="V10" s="62">
        <f t="shared" si="3"/>
        <v>-6.1349693251533742E-2</v>
      </c>
    </row>
    <row r="11" spans="1:22" x14ac:dyDescent="0.2">
      <c r="A11" s="7" t="s">
        <v>9</v>
      </c>
      <c r="B11" s="143">
        <v>9</v>
      </c>
      <c r="C11" s="143">
        <v>9</v>
      </c>
      <c r="D11" s="143">
        <v>9</v>
      </c>
      <c r="E11" s="143">
        <v>9</v>
      </c>
      <c r="F11" s="143">
        <v>13</v>
      </c>
      <c r="G11" s="143">
        <v>13</v>
      </c>
      <c r="H11" s="143">
        <v>13</v>
      </c>
      <c r="I11" s="143">
        <v>14</v>
      </c>
      <c r="J11" s="143">
        <v>17</v>
      </c>
      <c r="K11" s="143">
        <v>20</v>
      </c>
      <c r="L11" s="143">
        <v>19</v>
      </c>
      <c r="M11" s="143">
        <v>20</v>
      </c>
      <c r="N11" s="143">
        <f>'[2]All Stats'!F65</f>
        <v>13</v>
      </c>
      <c r="O11" s="143">
        <f>'[1]All Stats'!F65</f>
        <v>11</v>
      </c>
      <c r="P11" s="143">
        <v>9</v>
      </c>
      <c r="Q11" s="143">
        <v>8.5</v>
      </c>
      <c r="R11" s="144">
        <f>'All Stats'!F65</f>
        <v>8.5</v>
      </c>
      <c r="S11" s="81">
        <f t="shared" si="0"/>
        <v>-0.5</v>
      </c>
      <c r="T11" s="75">
        <f t="shared" si="1"/>
        <v>-5.5555555555555552E-2</v>
      </c>
      <c r="U11" s="82">
        <f t="shared" si="2"/>
        <v>-0.5</v>
      </c>
      <c r="V11" s="62">
        <f t="shared" si="3"/>
        <v>-5.5555555555555552E-2</v>
      </c>
    </row>
    <row r="12" spans="1:22" x14ac:dyDescent="0.2">
      <c r="A12" s="7" t="s">
        <v>10</v>
      </c>
      <c r="B12" s="143"/>
      <c r="C12" s="143"/>
      <c r="D12" s="143"/>
      <c r="E12" s="143"/>
      <c r="F12" s="143"/>
      <c r="G12" s="143"/>
      <c r="H12" s="143"/>
      <c r="I12" s="143">
        <v>2</v>
      </c>
      <c r="J12" s="143">
        <v>5</v>
      </c>
      <c r="K12" s="143">
        <v>6</v>
      </c>
      <c r="L12" s="143">
        <v>6</v>
      </c>
      <c r="M12" s="143">
        <v>6</v>
      </c>
      <c r="N12" s="143">
        <f>'[2]All Stats'!K65</f>
        <v>7</v>
      </c>
      <c r="O12" s="143">
        <f>'[1]All Stats'!K65</f>
        <v>5</v>
      </c>
      <c r="P12" s="143">
        <v>5</v>
      </c>
      <c r="Q12" s="143">
        <v>5</v>
      </c>
      <c r="R12" s="144">
        <f>'All Stats'!K65</f>
        <v>5</v>
      </c>
      <c r="S12" s="81">
        <f t="shared" si="0"/>
        <v>5</v>
      </c>
      <c r="T12" s="75" t="e">
        <f t="shared" si="1"/>
        <v>#DIV/0!</v>
      </c>
      <c r="U12" s="82">
        <f t="shared" si="2"/>
        <v>0</v>
      </c>
      <c r="V12" s="62">
        <f t="shared" si="3"/>
        <v>0</v>
      </c>
    </row>
    <row r="13" spans="1:22" ht="13.5" thickBot="1" x14ac:dyDescent="0.25">
      <c r="A13" s="16" t="s">
        <v>11</v>
      </c>
      <c r="B13" s="145">
        <v>73.5</v>
      </c>
      <c r="C13" s="145">
        <v>71.8</v>
      </c>
      <c r="D13" s="145">
        <v>69.7</v>
      </c>
      <c r="E13" s="145">
        <v>68.5</v>
      </c>
      <c r="F13" s="145">
        <v>70</v>
      </c>
      <c r="G13" s="145">
        <v>0</v>
      </c>
      <c r="H13" s="145">
        <v>96</v>
      </c>
      <c r="I13" s="145">
        <v>107</v>
      </c>
      <c r="J13" s="145">
        <v>112</v>
      </c>
      <c r="K13" s="145">
        <v>117</v>
      </c>
      <c r="L13" s="145">
        <v>100</v>
      </c>
      <c r="M13" s="145">
        <v>109</v>
      </c>
      <c r="N13" s="145">
        <f>'[2]All Stats'!L65</f>
        <v>147</v>
      </c>
      <c r="O13" s="143">
        <f>'[1]All Stats'!L65</f>
        <v>138</v>
      </c>
      <c r="P13" s="143">
        <v>110</v>
      </c>
      <c r="Q13" s="143">
        <v>140</v>
      </c>
      <c r="R13" s="144">
        <f>'All Stats'!L65</f>
        <v>120</v>
      </c>
      <c r="S13" s="81">
        <f t="shared" si="0"/>
        <v>46.5</v>
      </c>
      <c r="T13" s="75">
        <f>S13/B13</f>
        <v>0.63265306122448983</v>
      </c>
      <c r="U13" s="82">
        <f t="shared" si="2"/>
        <v>10</v>
      </c>
      <c r="V13" s="62">
        <f t="shared" si="3"/>
        <v>9.0909090909090912E-2</v>
      </c>
    </row>
    <row r="14" spans="1:22" ht="13.5" thickBot="1" x14ac:dyDescent="0.25">
      <c r="A14" s="85" t="s">
        <v>136</v>
      </c>
      <c r="B14" s="17">
        <v>705.5</v>
      </c>
      <c r="C14" s="17">
        <v>685.8</v>
      </c>
      <c r="D14" s="17">
        <v>673.7</v>
      </c>
      <c r="E14" s="17">
        <v>649.5</v>
      </c>
      <c r="F14" s="17">
        <v>685</v>
      </c>
      <c r="G14" s="17">
        <v>608</v>
      </c>
      <c r="H14" s="17">
        <v>643.4</v>
      </c>
      <c r="I14" s="17">
        <v>774.8</v>
      </c>
      <c r="J14" s="17">
        <v>785.6</v>
      </c>
      <c r="K14" s="17">
        <v>837.4</v>
      </c>
      <c r="L14" s="146">
        <f>SUM(L4:L13)</f>
        <v>768.4</v>
      </c>
      <c r="M14" s="17">
        <v>776.7</v>
      </c>
      <c r="N14" s="17">
        <f>SUM(N4:N13)</f>
        <v>876.62</v>
      </c>
      <c r="O14" s="164">
        <f>SUM(O4:O13)</f>
        <v>863.56000000000006</v>
      </c>
      <c r="P14" s="164">
        <f>SUM(P4:P13)</f>
        <v>833.7</v>
      </c>
      <c r="Q14" s="164">
        <v>865.1</v>
      </c>
      <c r="R14" s="164">
        <f>SUM(R4:R13)</f>
        <v>824.97</v>
      </c>
      <c r="S14" s="83">
        <f t="shared" si="0"/>
        <v>119.47000000000003</v>
      </c>
      <c r="T14" s="79">
        <f>S14/B14</f>
        <v>0.16934089298369953</v>
      </c>
      <c r="U14" s="84">
        <f t="shared" si="2"/>
        <v>-8.7300000000000182</v>
      </c>
      <c r="V14" s="67">
        <f t="shared" si="3"/>
        <v>-1.0471392587261626E-2</v>
      </c>
    </row>
    <row r="17" spans="16:17" x14ac:dyDescent="0.2">
      <c r="P17" s="191"/>
      <c r="Q17" s="191"/>
    </row>
  </sheetData>
  <phoneticPr fontId="13" type="noConversion"/>
  <pageMargins left="0.15748031496062992" right="0.15748031496062992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Q22" sqref="Q22"/>
    </sheetView>
  </sheetViews>
  <sheetFormatPr defaultRowHeight="12.75" x14ac:dyDescent="0.2"/>
  <cols>
    <col min="1" max="15" width="8.7109375" customWidth="1"/>
    <col min="16" max="16" width="10.42578125" customWidth="1"/>
    <col min="17" max="17" width="8.7109375" customWidth="1"/>
  </cols>
  <sheetData>
    <row r="1" spans="1:17" ht="54" customHeight="1" x14ac:dyDescent="0.2">
      <c r="A1" s="134"/>
      <c r="B1" s="120"/>
      <c r="C1" s="120"/>
      <c r="D1" s="120"/>
      <c r="E1" s="120"/>
      <c r="F1" s="120"/>
      <c r="G1" s="120"/>
      <c r="H1" s="120"/>
      <c r="I1" s="135"/>
      <c r="J1" s="135"/>
      <c r="K1" s="135"/>
      <c r="L1" s="135"/>
      <c r="M1" s="135"/>
      <c r="N1" s="230" t="s">
        <v>195</v>
      </c>
      <c r="O1" s="230" t="s">
        <v>196</v>
      </c>
      <c r="P1" s="230" t="s">
        <v>192</v>
      </c>
      <c r="Q1" s="230" t="s">
        <v>193</v>
      </c>
    </row>
    <row r="2" spans="1:17" x14ac:dyDescent="0.2">
      <c r="A2" s="136" t="s">
        <v>133</v>
      </c>
      <c r="B2" s="123"/>
      <c r="C2" s="123"/>
      <c r="D2" s="123"/>
      <c r="E2" s="123"/>
      <c r="F2" s="137"/>
      <c r="G2" s="123"/>
      <c r="H2" s="123"/>
      <c r="I2" s="138"/>
      <c r="J2" s="138"/>
      <c r="K2" s="138"/>
      <c r="L2" s="138"/>
      <c r="M2" s="138"/>
      <c r="N2" s="231"/>
      <c r="O2" s="231"/>
      <c r="P2" s="231"/>
      <c r="Q2" s="231"/>
    </row>
    <row r="3" spans="1:17" x14ac:dyDescent="0.2">
      <c r="A3" s="126" t="s">
        <v>140</v>
      </c>
      <c r="B3" s="127"/>
      <c r="C3" s="127"/>
      <c r="D3" s="127"/>
      <c r="E3" s="127"/>
      <c r="F3" s="128"/>
      <c r="G3" s="127"/>
      <c r="H3" s="127"/>
      <c r="I3" s="139"/>
      <c r="J3" s="139"/>
      <c r="K3" s="139"/>
      <c r="L3" s="139"/>
      <c r="M3" s="139"/>
      <c r="N3" s="231"/>
      <c r="O3" s="231"/>
      <c r="P3" s="231"/>
      <c r="Q3" s="231"/>
    </row>
    <row r="4" spans="1:17" x14ac:dyDescent="0.2">
      <c r="A4" s="114"/>
      <c r="B4" s="105" t="s">
        <v>150</v>
      </c>
      <c r="C4" s="105" t="s">
        <v>151</v>
      </c>
      <c r="D4" s="105" t="s">
        <v>152</v>
      </c>
      <c r="E4" s="105" t="s">
        <v>153</v>
      </c>
      <c r="F4" s="105" t="s">
        <v>154</v>
      </c>
      <c r="G4" s="105" t="s">
        <v>155</v>
      </c>
      <c r="H4" s="105" t="s">
        <v>156</v>
      </c>
      <c r="I4" s="133" t="s">
        <v>157</v>
      </c>
      <c r="J4" s="133" t="s">
        <v>158</v>
      </c>
      <c r="K4" s="133" t="s">
        <v>159</v>
      </c>
      <c r="L4" s="133" t="s">
        <v>160</v>
      </c>
      <c r="M4" s="133" t="s">
        <v>167</v>
      </c>
      <c r="N4" s="231"/>
      <c r="O4" s="231"/>
      <c r="P4" s="231"/>
      <c r="Q4" s="231"/>
    </row>
    <row r="5" spans="1:17" x14ac:dyDescent="0.2">
      <c r="A5" s="107" t="s">
        <v>1</v>
      </c>
      <c r="B5" s="106">
        <v>2897900</v>
      </c>
      <c r="C5" s="106">
        <v>38600000</v>
      </c>
      <c r="D5" s="106">
        <v>59382836</v>
      </c>
      <c r="E5" s="106">
        <v>92678966</v>
      </c>
      <c r="F5" s="106">
        <v>105751748</v>
      </c>
      <c r="G5" s="106">
        <v>0</v>
      </c>
      <c r="H5" s="106">
        <v>0</v>
      </c>
      <c r="I5" s="106">
        <v>0</v>
      </c>
      <c r="J5" s="108">
        <v>0</v>
      </c>
      <c r="K5" s="108">
        <v>0</v>
      </c>
      <c r="L5" s="108"/>
      <c r="M5" s="108"/>
      <c r="N5" s="106">
        <v>0</v>
      </c>
      <c r="O5" s="106">
        <v>0</v>
      </c>
      <c r="P5" s="110"/>
      <c r="Q5" s="111">
        <v>0</v>
      </c>
    </row>
    <row r="6" spans="1:17" x14ac:dyDescent="0.2">
      <c r="A6" s="107" t="s">
        <v>2</v>
      </c>
      <c r="B6" s="106">
        <v>627600</v>
      </c>
      <c r="C6" s="106">
        <v>10322161</v>
      </c>
      <c r="D6" s="106">
        <v>15015873</v>
      </c>
      <c r="E6" s="106">
        <v>7168286</v>
      </c>
      <c r="F6" s="106">
        <v>7494500</v>
      </c>
      <c r="G6" s="106">
        <v>0</v>
      </c>
      <c r="H6" s="106">
        <v>0</v>
      </c>
      <c r="I6" s="106">
        <v>0</v>
      </c>
      <c r="J6" s="108">
        <v>0</v>
      </c>
      <c r="K6" s="108">
        <v>3945612</v>
      </c>
      <c r="L6" s="108"/>
      <c r="M6" s="108"/>
      <c r="N6" s="106">
        <v>0</v>
      </c>
      <c r="O6" s="106">
        <v>0</v>
      </c>
      <c r="P6" s="110"/>
      <c r="Q6" s="111">
        <v>0</v>
      </c>
    </row>
    <row r="7" spans="1:17" x14ac:dyDescent="0.2">
      <c r="A7" s="107" t="s">
        <v>3</v>
      </c>
      <c r="B7" s="106">
        <v>473704</v>
      </c>
      <c r="C7" s="106">
        <v>596334</v>
      </c>
      <c r="D7" s="106">
        <v>0</v>
      </c>
      <c r="E7" s="106">
        <v>14300105</v>
      </c>
      <c r="F7" s="106">
        <v>18131817</v>
      </c>
      <c r="G7" s="106">
        <v>23516200</v>
      </c>
      <c r="H7" s="106">
        <v>21827453</v>
      </c>
      <c r="I7" s="108">
        <f>'[2]All Stats'!D44</f>
        <v>0</v>
      </c>
      <c r="J7" s="108">
        <v>0</v>
      </c>
      <c r="K7" s="108">
        <v>41452857</v>
      </c>
      <c r="L7" s="108"/>
      <c r="M7" s="108"/>
      <c r="N7" s="108">
        <v>0</v>
      </c>
      <c r="O7" s="109">
        <f>M7/B7</f>
        <v>0</v>
      </c>
      <c r="P7" s="110"/>
      <c r="Q7" s="111">
        <f>P7/H7</f>
        <v>0</v>
      </c>
    </row>
    <row r="8" spans="1:17" x14ac:dyDescent="0.2">
      <c r="A8" s="107" t="s">
        <v>4</v>
      </c>
      <c r="B8" s="106">
        <v>9852</v>
      </c>
      <c r="C8" s="106">
        <v>65484</v>
      </c>
      <c r="D8" s="106">
        <v>920569</v>
      </c>
      <c r="E8" s="106">
        <v>2006828</v>
      </c>
      <c r="F8" s="106">
        <v>4284437</v>
      </c>
      <c r="G8" s="106">
        <v>4781244</v>
      </c>
      <c r="H8" s="106">
        <v>5453576</v>
      </c>
      <c r="I8" s="108">
        <v>7639291</v>
      </c>
      <c r="J8" s="108">
        <v>7905109</v>
      </c>
      <c r="K8" s="108">
        <f>'All Stats'!J44</f>
        <v>1206860</v>
      </c>
      <c r="L8" s="108"/>
      <c r="M8" s="108"/>
      <c r="N8" s="108">
        <f>M8-B8</f>
        <v>-9852</v>
      </c>
      <c r="O8" s="109"/>
      <c r="P8" s="110"/>
      <c r="Q8" s="111">
        <v>0</v>
      </c>
    </row>
    <row r="9" spans="1:17" x14ac:dyDescent="0.2">
      <c r="A9" s="107" t="s">
        <v>5</v>
      </c>
      <c r="B9" s="106">
        <v>165946</v>
      </c>
      <c r="C9" s="106">
        <v>75126</v>
      </c>
      <c r="D9" s="106">
        <v>73328</v>
      </c>
      <c r="E9" s="106">
        <v>0</v>
      </c>
      <c r="F9" s="106">
        <v>0</v>
      </c>
      <c r="G9" s="106">
        <v>5355292</v>
      </c>
      <c r="H9" s="106">
        <v>3840538</v>
      </c>
      <c r="I9" s="108">
        <v>25784148</v>
      </c>
      <c r="J9" s="108">
        <v>2607328</v>
      </c>
      <c r="K9" s="108">
        <f>'All Stats'!I44</f>
        <v>3570953</v>
      </c>
      <c r="L9" s="108"/>
      <c r="M9" s="108"/>
      <c r="N9" s="108">
        <f>M9-B9</f>
        <v>-165946</v>
      </c>
      <c r="O9" s="109"/>
      <c r="P9" s="110"/>
      <c r="Q9" s="111"/>
    </row>
    <row r="10" spans="1:17" x14ac:dyDescent="0.2">
      <c r="A10" s="107" t="s">
        <v>7</v>
      </c>
      <c r="B10" s="106">
        <v>0</v>
      </c>
      <c r="C10" s="106">
        <v>0</v>
      </c>
      <c r="D10" s="106">
        <v>361008</v>
      </c>
      <c r="E10" s="106">
        <v>463679</v>
      </c>
      <c r="F10" s="106">
        <v>545112</v>
      </c>
      <c r="G10" s="106">
        <v>0</v>
      </c>
      <c r="H10" s="106">
        <v>2437681</v>
      </c>
      <c r="I10" s="108">
        <v>2475397</v>
      </c>
      <c r="J10" s="108">
        <v>114151</v>
      </c>
      <c r="K10" s="108" t="str">
        <f>'All Stats'!H44</f>
        <v>N/A</v>
      </c>
      <c r="L10" s="108"/>
      <c r="M10" s="108"/>
      <c r="N10" s="108"/>
      <c r="O10" s="109"/>
      <c r="P10" s="110"/>
      <c r="Q10" s="111">
        <v>0</v>
      </c>
    </row>
    <row r="11" spans="1:17" x14ac:dyDescent="0.2">
      <c r="A11" s="107" t="s">
        <v>8</v>
      </c>
      <c r="B11" s="106">
        <v>850000</v>
      </c>
      <c r="C11" s="106">
        <v>2220000</v>
      </c>
      <c r="D11" s="106">
        <v>2668844</v>
      </c>
      <c r="E11" s="106">
        <v>2157280</v>
      </c>
      <c r="F11" s="106">
        <v>3110359</v>
      </c>
      <c r="G11" s="106">
        <v>4946372</v>
      </c>
      <c r="H11" s="106">
        <v>13179754</v>
      </c>
      <c r="I11" s="108">
        <v>32346885</v>
      </c>
      <c r="J11" s="108">
        <v>19641085</v>
      </c>
      <c r="K11" s="108">
        <v>14684270</v>
      </c>
      <c r="L11" s="108"/>
      <c r="M11" s="108"/>
      <c r="N11" s="108"/>
      <c r="O11" s="109"/>
      <c r="P11" s="110">
        <f>M11-K11</f>
        <v>-14684270</v>
      </c>
      <c r="Q11" s="111">
        <v>0</v>
      </c>
    </row>
    <row r="12" spans="1:17" x14ac:dyDescent="0.2">
      <c r="A12" s="107" t="s">
        <v>9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8">
        <v>0</v>
      </c>
      <c r="L12" s="108"/>
      <c r="M12" s="108"/>
      <c r="N12" s="108"/>
      <c r="O12" s="109"/>
      <c r="P12" s="110"/>
      <c r="Q12" s="111">
        <v>0</v>
      </c>
    </row>
    <row r="13" spans="1:17" x14ac:dyDescent="0.2">
      <c r="A13" s="107" t="s">
        <v>10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172239</v>
      </c>
      <c r="J13" s="106">
        <v>195049</v>
      </c>
      <c r="K13" s="108">
        <v>307106</v>
      </c>
      <c r="L13" s="108"/>
      <c r="M13" s="108"/>
      <c r="N13" s="108"/>
      <c r="O13" s="109"/>
      <c r="P13" s="110"/>
      <c r="Q13" s="111">
        <v>0</v>
      </c>
    </row>
    <row r="14" spans="1:17" x14ac:dyDescent="0.2">
      <c r="A14" s="107" t="s">
        <v>11</v>
      </c>
      <c r="B14" s="106">
        <v>0</v>
      </c>
      <c r="C14" s="106">
        <v>1122299</v>
      </c>
      <c r="D14" s="106">
        <v>1047612</v>
      </c>
      <c r="E14" s="106">
        <v>181840</v>
      </c>
      <c r="F14" s="106">
        <v>0</v>
      </c>
      <c r="G14" s="106">
        <v>0</v>
      </c>
      <c r="H14" s="106">
        <v>8221</v>
      </c>
      <c r="I14" s="108">
        <v>3611703</v>
      </c>
      <c r="J14" s="108">
        <f>J11-C11</f>
        <v>17421085</v>
      </c>
      <c r="K14" s="108">
        <f>'All Stats'!L44</f>
        <v>4745640</v>
      </c>
      <c r="L14" s="108"/>
      <c r="M14" s="108"/>
      <c r="N14" s="108"/>
      <c r="O14" s="109"/>
      <c r="P14" s="110"/>
      <c r="Q14" s="111">
        <v>0</v>
      </c>
    </row>
    <row r="15" spans="1:17" s="55" customFormat="1" x14ac:dyDescent="0.2">
      <c r="A15" s="114" t="s">
        <v>136</v>
      </c>
      <c r="B15" s="115">
        <v>5025002</v>
      </c>
      <c r="C15" s="115">
        <v>53001404</v>
      </c>
      <c r="D15" s="115">
        <v>79470070</v>
      </c>
      <c r="E15" s="115">
        <v>118956984</v>
      </c>
      <c r="F15" s="115">
        <v>139317973</v>
      </c>
      <c r="G15" s="115">
        <v>38599108</v>
      </c>
      <c r="H15" s="115">
        <v>46747223</v>
      </c>
      <c r="I15" s="116">
        <f>SUM(I5:I14)</f>
        <v>72029663</v>
      </c>
      <c r="J15" s="116">
        <f>SUM(J5:J14)</f>
        <v>47883807</v>
      </c>
      <c r="K15" s="116">
        <f>SUM(K7:K14)</f>
        <v>65967686</v>
      </c>
      <c r="L15" s="116">
        <v>0</v>
      </c>
      <c r="M15" s="116">
        <f>SUM(M5:M14)</f>
        <v>0</v>
      </c>
      <c r="N15" s="116">
        <f>SUM(N5:N14)</f>
        <v>-175798</v>
      </c>
      <c r="O15" s="142">
        <f>SUM(O5:O14)</f>
        <v>0</v>
      </c>
      <c r="Q15" s="117">
        <f>P16/H15</f>
        <v>0</v>
      </c>
    </row>
    <row r="16" spans="1:17" x14ac:dyDescent="0.2">
      <c r="P16" s="140"/>
    </row>
  </sheetData>
  <mergeCells count="4">
    <mergeCell ref="N1:N4"/>
    <mergeCell ref="O1:O4"/>
    <mergeCell ref="P1:P4"/>
    <mergeCell ref="Q1:Q4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T25" sqref="T25"/>
    </sheetView>
  </sheetViews>
  <sheetFormatPr defaultRowHeight="12.75" x14ac:dyDescent="0.2"/>
  <cols>
    <col min="1" max="9" width="8.7109375" customWidth="1"/>
    <col min="10" max="10" width="10" customWidth="1"/>
    <col min="11" max="13" width="8.7109375" customWidth="1"/>
    <col min="14" max="14" width="10.140625" customWidth="1"/>
    <col min="15" max="15" width="8.7109375" customWidth="1"/>
    <col min="16" max="16" width="10.85546875" customWidth="1"/>
    <col min="17" max="17" width="8.7109375" customWidth="1"/>
  </cols>
  <sheetData>
    <row r="1" spans="1:17" ht="57.75" customHeight="1" x14ac:dyDescent="0.2">
      <c r="A1" s="118"/>
      <c r="B1" s="119"/>
      <c r="C1" s="120"/>
      <c r="D1" s="120"/>
      <c r="E1" s="120"/>
      <c r="F1" s="121"/>
      <c r="G1" s="121"/>
      <c r="H1" s="121"/>
      <c r="I1" s="122"/>
      <c r="J1" s="122"/>
      <c r="K1" s="122"/>
      <c r="L1" s="122"/>
      <c r="M1" s="122"/>
      <c r="N1" s="230" t="s">
        <v>195</v>
      </c>
      <c r="O1" s="230" t="s">
        <v>196</v>
      </c>
      <c r="P1" s="230" t="s">
        <v>192</v>
      </c>
      <c r="Q1" s="230" t="s">
        <v>193</v>
      </c>
    </row>
    <row r="2" spans="1:17" x14ac:dyDescent="0.2">
      <c r="A2" s="232" t="s">
        <v>134</v>
      </c>
      <c r="B2" s="233"/>
      <c r="C2" s="123"/>
      <c r="D2" s="123"/>
      <c r="E2" s="123"/>
      <c r="F2" s="124"/>
      <c r="G2" s="124"/>
      <c r="H2" s="124"/>
      <c r="I2" s="125"/>
      <c r="J2" s="125"/>
      <c r="K2" s="125"/>
      <c r="L2" s="125"/>
      <c r="M2" s="125"/>
      <c r="N2" s="231"/>
      <c r="O2" s="231"/>
      <c r="P2" s="231"/>
      <c r="Q2" s="231"/>
    </row>
    <row r="3" spans="1:17" x14ac:dyDescent="0.2">
      <c r="A3" s="234" t="s">
        <v>139</v>
      </c>
      <c r="B3" s="235"/>
      <c r="C3" s="127"/>
      <c r="D3" s="128"/>
      <c r="E3" s="127"/>
      <c r="F3" s="129"/>
      <c r="G3" s="130"/>
      <c r="H3" s="130"/>
      <c r="I3" s="131"/>
      <c r="J3" s="131"/>
      <c r="K3" s="131"/>
      <c r="L3" s="131"/>
      <c r="M3" s="131"/>
      <c r="N3" s="231"/>
      <c r="O3" s="231"/>
      <c r="P3" s="231"/>
      <c r="Q3" s="231"/>
    </row>
    <row r="4" spans="1:17" x14ac:dyDescent="0.2">
      <c r="A4" s="132"/>
      <c r="B4" s="105" t="s">
        <v>150</v>
      </c>
      <c r="C4" s="105" t="s">
        <v>151</v>
      </c>
      <c r="D4" s="105" t="s">
        <v>152</v>
      </c>
      <c r="E4" s="105" t="s">
        <v>153</v>
      </c>
      <c r="F4" s="105" t="s">
        <v>154</v>
      </c>
      <c r="G4" s="105" t="s">
        <v>155</v>
      </c>
      <c r="H4" s="105" t="s">
        <v>156</v>
      </c>
      <c r="I4" s="105" t="s">
        <v>157</v>
      </c>
      <c r="J4" s="105" t="s">
        <v>158</v>
      </c>
      <c r="K4" s="105" t="s">
        <v>159</v>
      </c>
      <c r="L4" s="105" t="s">
        <v>160</v>
      </c>
      <c r="M4" s="105" t="s">
        <v>167</v>
      </c>
      <c r="N4" s="106"/>
      <c r="O4" s="106"/>
      <c r="P4" s="106"/>
      <c r="Q4" s="106"/>
    </row>
    <row r="5" spans="1:17" x14ac:dyDescent="0.2">
      <c r="A5" s="107" t="s">
        <v>1</v>
      </c>
      <c r="B5" s="106">
        <v>581072</v>
      </c>
      <c r="C5" s="106">
        <v>2190329</v>
      </c>
      <c r="D5" s="106">
        <v>3011606</v>
      </c>
      <c r="E5" s="106">
        <v>4725177</v>
      </c>
      <c r="F5" s="106">
        <v>5895999</v>
      </c>
      <c r="G5" s="106">
        <v>4060445</v>
      </c>
      <c r="H5" s="106">
        <v>5541789</v>
      </c>
      <c r="I5" s="108">
        <v>3329851</v>
      </c>
      <c r="J5" s="108">
        <v>5394006</v>
      </c>
      <c r="K5" s="108">
        <v>5174156</v>
      </c>
      <c r="L5" s="108">
        <v>5970037</v>
      </c>
      <c r="M5" s="108">
        <f>'All Stats'!C45</f>
        <v>3700000</v>
      </c>
      <c r="N5" s="108">
        <f t="shared" ref="N5:N11" si="0">M5-B5</f>
        <v>3118928</v>
      </c>
      <c r="O5" s="109">
        <f>N5/B5</f>
        <v>5.3675413718093452</v>
      </c>
      <c r="P5" s="110">
        <f t="shared" ref="P5" si="1">K5-J5</f>
        <v>-219850</v>
      </c>
      <c r="Q5" s="111">
        <f t="shared" ref="Q5:Q15" si="2">P5/K5</f>
        <v>-4.2490021561004343E-2</v>
      </c>
    </row>
    <row r="6" spans="1:17" x14ac:dyDescent="0.2">
      <c r="A6" s="107" t="s">
        <v>2</v>
      </c>
      <c r="B6" s="106">
        <v>218600</v>
      </c>
      <c r="C6" s="106">
        <v>282000</v>
      </c>
      <c r="D6" s="106">
        <v>322061</v>
      </c>
      <c r="E6" s="106">
        <v>364332</v>
      </c>
      <c r="F6" s="106">
        <v>43900</v>
      </c>
      <c r="G6" s="106">
        <v>460012</v>
      </c>
      <c r="H6" s="106">
        <v>588760</v>
      </c>
      <c r="I6" s="108">
        <v>1243945</v>
      </c>
      <c r="J6" s="108">
        <v>1008175</v>
      </c>
      <c r="K6" s="108">
        <v>896497</v>
      </c>
      <c r="L6" s="108">
        <v>440642</v>
      </c>
      <c r="M6" s="108">
        <f>'All Stats'!E45</f>
        <v>463981</v>
      </c>
      <c r="N6" s="108">
        <f t="shared" si="0"/>
        <v>245381</v>
      </c>
      <c r="O6" s="109">
        <f>N6/B6</f>
        <v>1.1225114364135407</v>
      </c>
      <c r="P6" s="110">
        <f t="shared" ref="P6:P11" si="3">M6-K6</f>
        <v>-432516</v>
      </c>
      <c r="Q6" s="111">
        <f t="shared" si="2"/>
        <v>-0.48245114038306874</v>
      </c>
    </row>
    <row r="7" spans="1:17" x14ac:dyDescent="0.2">
      <c r="A7" s="107" t="s">
        <v>3</v>
      </c>
      <c r="B7" s="106">
        <v>0</v>
      </c>
      <c r="C7" s="106">
        <v>0</v>
      </c>
      <c r="D7" s="106">
        <v>903645</v>
      </c>
      <c r="E7" s="106">
        <v>1039248</v>
      </c>
      <c r="F7" s="106">
        <v>1376324</v>
      </c>
      <c r="G7" s="106">
        <v>1513126</v>
      </c>
      <c r="H7" s="106">
        <v>976382</v>
      </c>
      <c r="I7" s="108" t="str">
        <f>'[2]All Stats'!D45</f>
        <v>1 598 503</v>
      </c>
      <c r="J7" s="108">
        <v>1594946</v>
      </c>
      <c r="K7" s="108">
        <v>1400000</v>
      </c>
      <c r="L7" s="108">
        <v>1592287</v>
      </c>
      <c r="M7" s="108">
        <f>'All Stats'!D45</f>
        <v>1681048</v>
      </c>
      <c r="N7" s="108">
        <f t="shared" si="0"/>
        <v>1681048</v>
      </c>
      <c r="O7" s="109" t="e">
        <f>N7/B7</f>
        <v>#DIV/0!</v>
      </c>
      <c r="P7" s="110">
        <f t="shared" si="3"/>
        <v>281048</v>
      </c>
      <c r="Q7" s="111">
        <f t="shared" si="2"/>
        <v>0.20074857142857142</v>
      </c>
    </row>
    <row r="8" spans="1:17" x14ac:dyDescent="0.2">
      <c r="A8" s="107" t="s">
        <v>4</v>
      </c>
      <c r="B8" s="106">
        <v>25956</v>
      </c>
      <c r="C8" s="106">
        <v>53460</v>
      </c>
      <c r="D8" s="106">
        <v>30444</v>
      </c>
      <c r="E8" s="106">
        <v>75089</v>
      </c>
      <c r="F8" s="106">
        <v>102106</v>
      </c>
      <c r="G8" s="106">
        <v>141865</v>
      </c>
      <c r="H8" s="106">
        <v>328613</v>
      </c>
      <c r="I8" s="108">
        <v>382402</v>
      </c>
      <c r="J8" s="108">
        <v>458858</v>
      </c>
      <c r="K8" s="108">
        <v>498092</v>
      </c>
      <c r="L8" s="108">
        <v>376716</v>
      </c>
      <c r="M8" s="108">
        <f>'All Stats'!J45</f>
        <v>283317</v>
      </c>
      <c r="N8" s="108">
        <f t="shared" si="0"/>
        <v>257361</v>
      </c>
      <c r="O8" s="109">
        <f t="shared" ref="O8:O15" si="4">N8/B8</f>
        <v>9.9152797041146563</v>
      </c>
      <c r="P8" s="110">
        <f t="shared" si="3"/>
        <v>-214775</v>
      </c>
      <c r="Q8" s="111">
        <f t="shared" si="2"/>
        <v>-0.43119544180593145</v>
      </c>
    </row>
    <row r="9" spans="1:17" x14ac:dyDescent="0.2">
      <c r="A9" s="107" t="s">
        <v>5</v>
      </c>
      <c r="B9" s="106">
        <v>11122</v>
      </c>
      <c r="C9" s="106">
        <v>24575</v>
      </c>
      <c r="D9" s="106">
        <v>7775</v>
      </c>
      <c r="E9" s="106">
        <v>0</v>
      </c>
      <c r="F9" s="106">
        <v>0</v>
      </c>
      <c r="G9" s="106">
        <v>117460</v>
      </c>
      <c r="H9" s="106">
        <v>80877</v>
      </c>
      <c r="I9" s="108">
        <v>100274</v>
      </c>
      <c r="J9" s="108">
        <v>108115</v>
      </c>
      <c r="K9" s="108">
        <v>101159</v>
      </c>
      <c r="L9" s="108">
        <v>108682</v>
      </c>
      <c r="M9" s="108">
        <f>'All Stats'!I45</f>
        <v>126858</v>
      </c>
      <c r="N9" s="108">
        <f t="shared" si="0"/>
        <v>115736</v>
      </c>
      <c r="O9" s="109">
        <f t="shared" si="4"/>
        <v>10.406042078762813</v>
      </c>
      <c r="P9" s="110">
        <f t="shared" si="3"/>
        <v>25699</v>
      </c>
      <c r="Q9" s="111">
        <f t="shared" si="2"/>
        <v>0.25404561136428788</v>
      </c>
    </row>
    <row r="10" spans="1:17" x14ac:dyDescent="0.2">
      <c r="A10" s="107" t="s">
        <v>7</v>
      </c>
      <c r="B10" s="106">
        <v>0</v>
      </c>
      <c r="C10" s="106">
        <v>0</v>
      </c>
      <c r="D10" s="106">
        <v>35137</v>
      </c>
      <c r="E10" s="106">
        <v>53504</v>
      </c>
      <c r="F10" s="106">
        <v>119134</v>
      </c>
      <c r="G10" s="106">
        <v>0</v>
      </c>
      <c r="H10" s="106">
        <v>84025</v>
      </c>
      <c r="I10" s="108">
        <v>96835</v>
      </c>
      <c r="J10" s="108">
        <v>114151</v>
      </c>
      <c r="K10" s="108">
        <v>70144</v>
      </c>
      <c r="L10" s="108">
        <v>101430</v>
      </c>
      <c r="M10" s="108" t="str">
        <f>'All Stats'!H45</f>
        <v>N/A</v>
      </c>
      <c r="N10" s="108" t="e">
        <f t="shared" si="0"/>
        <v>#VALUE!</v>
      </c>
      <c r="O10" s="109" t="e">
        <f t="shared" si="4"/>
        <v>#VALUE!</v>
      </c>
      <c r="P10" s="110" t="e">
        <f t="shared" si="3"/>
        <v>#VALUE!</v>
      </c>
      <c r="Q10" s="111" t="e">
        <f t="shared" si="2"/>
        <v>#VALUE!</v>
      </c>
    </row>
    <row r="11" spans="1:17" x14ac:dyDescent="0.2">
      <c r="A11" s="107" t="s">
        <v>8</v>
      </c>
      <c r="B11" s="106">
        <v>164000</v>
      </c>
      <c r="C11" s="106">
        <v>279600</v>
      </c>
      <c r="D11" s="106">
        <v>0</v>
      </c>
      <c r="E11" s="106">
        <v>0</v>
      </c>
      <c r="F11" s="106">
        <v>141484</v>
      </c>
      <c r="G11" s="106">
        <v>0</v>
      </c>
      <c r="H11" s="106">
        <v>0</v>
      </c>
      <c r="I11" s="108">
        <v>1152248</v>
      </c>
      <c r="J11" s="108">
        <v>628700</v>
      </c>
      <c r="K11" s="108">
        <v>678042</v>
      </c>
      <c r="L11" s="108">
        <v>836320</v>
      </c>
      <c r="M11" s="108">
        <f>'All Stats'!G45</f>
        <v>320738</v>
      </c>
      <c r="N11" s="108">
        <f t="shared" si="0"/>
        <v>156738</v>
      </c>
      <c r="O11" s="109">
        <f t="shared" si="4"/>
        <v>0.95571951219512197</v>
      </c>
      <c r="P11" s="110">
        <f t="shared" si="3"/>
        <v>-357304</v>
      </c>
      <c r="Q11" s="111">
        <f t="shared" si="2"/>
        <v>-0.52696440633471087</v>
      </c>
    </row>
    <row r="12" spans="1:17" x14ac:dyDescent="0.2">
      <c r="A12" s="107" t="s">
        <v>9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8">
        <f>'[1]All Stats'!F45</f>
        <v>0</v>
      </c>
      <c r="K12" s="108" t="s">
        <v>6</v>
      </c>
      <c r="L12" s="108" t="s">
        <v>6</v>
      </c>
      <c r="M12" s="108" t="str">
        <f>'All Stats'!F45</f>
        <v>N/A</v>
      </c>
      <c r="N12" s="108">
        <v>0</v>
      </c>
      <c r="O12" s="109">
        <v>0</v>
      </c>
      <c r="P12" s="110">
        <v>0</v>
      </c>
      <c r="Q12" s="111" t="e">
        <f t="shared" si="2"/>
        <v>#VALUE!</v>
      </c>
    </row>
    <row r="13" spans="1:17" x14ac:dyDescent="0.2">
      <c r="A13" s="107" t="s">
        <v>10</v>
      </c>
      <c r="B13" s="106"/>
      <c r="C13" s="112"/>
      <c r="D13" s="106">
        <v>0</v>
      </c>
      <c r="E13" s="106">
        <v>0</v>
      </c>
      <c r="F13" s="113">
        <v>0</v>
      </c>
      <c r="G13" s="106">
        <v>0</v>
      </c>
      <c r="H13" s="106">
        <v>0</v>
      </c>
      <c r="I13" s="106">
        <v>3889</v>
      </c>
      <c r="J13" s="108">
        <v>6117</v>
      </c>
      <c r="K13" s="108">
        <v>15447</v>
      </c>
      <c r="L13" s="108">
        <v>5155</v>
      </c>
      <c r="M13" s="108" t="str">
        <f>'All Stats'!K45</f>
        <v>N/A</v>
      </c>
      <c r="N13" s="108" t="e">
        <f>M13-B13</f>
        <v>#VALUE!</v>
      </c>
      <c r="O13" s="109" t="e">
        <f t="shared" si="4"/>
        <v>#VALUE!</v>
      </c>
      <c r="P13" s="110" t="e">
        <f>M13-K13</f>
        <v>#VALUE!</v>
      </c>
      <c r="Q13" s="111" t="e">
        <f t="shared" si="2"/>
        <v>#VALUE!</v>
      </c>
    </row>
    <row r="14" spans="1:17" ht="13.5" thickBot="1" x14ac:dyDescent="0.25">
      <c r="A14" s="107" t="s">
        <v>11</v>
      </c>
      <c r="B14" s="106">
        <v>0</v>
      </c>
      <c r="C14" s="106">
        <v>73612</v>
      </c>
      <c r="D14" s="106" t="s">
        <v>135</v>
      </c>
      <c r="E14" s="106">
        <v>92906</v>
      </c>
      <c r="F14" s="113">
        <v>0</v>
      </c>
      <c r="G14" s="106">
        <v>0</v>
      </c>
      <c r="H14" s="106">
        <v>5005</v>
      </c>
      <c r="I14" s="108">
        <v>244679</v>
      </c>
      <c r="J14" s="108">
        <v>373171</v>
      </c>
      <c r="K14" s="108" t="s">
        <v>6</v>
      </c>
      <c r="L14" s="108" t="s">
        <v>6</v>
      </c>
      <c r="M14" s="108" t="str">
        <f>'All Stats'!L45</f>
        <v>N/A</v>
      </c>
      <c r="N14" s="108" t="e">
        <f>M14-B14</f>
        <v>#VALUE!</v>
      </c>
      <c r="O14" s="109" t="e">
        <f t="shared" si="4"/>
        <v>#VALUE!</v>
      </c>
      <c r="P14" s="110" t="e">
        <f>M14-K14</f>
        <v>#VALUE!</v>
      </c>
      <c r="Q14" s="111" t="e">
        <f t="shared" si="2"/>
        <v>#VALUE!</v>
      </c>
    </row>
    <row r="15" spans="1:17" s="141" customFormat="1" x14ac:dyDescent="0.2">
      <c r="A15" s="114" t="s">
        <v>136</v>
      </c>
      <c r="B15" s="115">
        <v>1000750</v>
      </c>
      <c r="C15" s="115">
        <v>2903576</v>
      </c>
      <c r="D15" s="115">
        <v>4310668</v>
      </c>
      <c r="E15" s="115">
        <v>6350256</v>
      </c>
      <c r="F15" s="115">
        <v>7678947</v>
      </c>
      <c r="G15" s="115">
        <v>6292909</v>
      </c>
      <c r="H15" s="115">
        <v>7605451</v>
      </c>
      <c r="I15" s="116">
        <f>SUM(I5:I14)</f>
        <v>6554123</v>
      </c>
      <c r="J15" s="116">
        <f>SUM(J5:J14)</f>
        <v>9686239</v>
      </c>
      <c r="K15" s="116">
        <f>SUM(K7:K14)</f>
        <v>2762884</v>
      </c>
      <c r="L15" s="116">
        <v>9431269</v>
      </c>
      <c r="M15" s="116">
        <f>SUM(M5:M14)</f>
        <v>6575942</v>
      </c>
      <c r="N15" s="116">
        <f>J15-B15</f>
        <v>8685489</v>
      </c>
      <c r="O15" s="117">
        <f t="shared" si="4"/>
        <v>8.678979765176118</v>
      </c>
      <c r="P15" s="140">
        <f>M15-K15</f>
        <v>3813058</v>
      </c>
      <c r="Q15" s="117">
        <f t="shared" si="2"/>
        <v>1.3801006484528486</v>
      </c>
    </row>
    <row r="17" spans="1:1" x14ac:dyDescent="0.2">
      <c r="A17" s="104" t="s">
        <v>137</v>
      </c>
    </row>
  </sheetData>
  <mergeCells count="6">
    <mergeCell ref="P1:P3"/>
    <mergeCell ref="Q1:Q3"/>
    <mergeCell ref="A2:B2"/>
    <mergeCell ref="A3:B3"/>
    <mergeCell ref="N1:N3"/>
    <mergeCell ref="O1:O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U24" sqref="U24"/>
    </sheetView>
  </sheetViews>
  <sheetFormatPr defaultRowHeight="12.75" x14ac:dyDescent="0.2"/>
  <cols>
    <col min="1" max="1" width="8.7109375" customWidth="1"/>
    <col min="2" max="18" width="7.7109375" customWidth="1"/>
    <col min="19" max="22" width="8.7109375" customWidth="1"/>
  </cols>
  <sheetData>
    <row r="1" spans="1:22" ht="55.5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9" t="s">
        <v>190</v>
      </c>
      <c r="T1" s="89" t="s">
        <v>191</v>
      </c>
      <c r="U1" s="89" t="s">
        <v>192</v>
      </c>
      <c r="V1" s="172" t="s">
        <v>193</v>
      </c>
    </row>
    <row r="2" spans="1:22" ht="13.5" thickBot="1" x14ac:dyDescent="0.25">
      <c r="A2" s="226" t="s">
        <v>126</v>
      </c>
      <c r="B2" s="226"/>
      <c r="C2" s="226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1"/>
      <c r="T2" s="21"/>
      <c r="U2" s="21"/>
      <c r="V2" s="173"/>
    </row>
    <row r="3" spans="1:22" ht="13.5" thickBot="1" x14ac:dyDescent="0.25">
      <c r="A3" s="228" t="s">
        <v>127</v>
      </c>
      <c r="B3" s="228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4"/>
      <c r="T3" s="24"/>
      <c r="U3" s="24"/>
      <c r="V3" s="174"/>
    </row>
    <row r="4" spans="1:22" s="58" customFormat="1" x14ac:dyDescent="0.2">
      <c r="A4" s="90"/>
      <c r="B4" s="37" t="s">
        <v>145</v>
      </c>
      <c r="C4" s="37" t="s">
        <v>146</v>
      </c>
      <c r="D4" s="37" t="s">
        <v>147</v>
      </c>
      <c r="E4" s="37" t="s">
        <v>148</v>
      </c>
      <c r="F4" s="37" t="s">
        <v>149</v>
      </c>
      <c r="G4" s="37" t="s">
        <v>150</v>
      </c>
      <c r="H4" s="37" t="s">
        <v>151</v>
      </c>
      <c r="I4" s="37" t="s">
        <v>152</v>
      </c>
      <c r="J4" s="37" t="s">
        <v>153</v>
      </c>
      <c r="K4" s="37" t="s">
        <v>154</v>
      </c>
      <c r="L4" s="9" t="s">
        <v>155</v>
      </c>
      <c r="M4" s="9" t="s">
        <v>156</v>
      </c>
      <c r="N4" s="9" t="s">
        <v>157</v>
      </c>
      <c r="O4" s="9" t="s">
        <v>158</v>
      </c>
      <c r="P4" s="9" t="s">
        <v>159</v>
      </c>
      <c r="Q4" s="9" t="s">
        <v>160</v>
      </c>
      <c r="R4" s="9" t="s">
        <v>167</v>
      </c>
      <c r="S4" s="25"/>
      <c r="T4" s="36"/>
      <c r="U4" s="36"/>
      <c r="V4" s="36"/>
    </row>
    <row r="5" spans="1:22" s="58" customFormat="1" x14ac:dyDescent="0.2">
      <c r="A5" s="91" t="s">
        <v>1</v>
      </c>
      <c r="B5" s="35">
        <v>74999</v>
      </c>
      <c r="C5" s="35">
        <v>74999</v>
      </c>
      <c r="D5" s="35">
        <v>71288</v>
      </c>
      <c r="E5" s="35">
        <v>69031</v>
      </c>
      <c r="F5" s="35">
        <v>54816</v>
      </c>
      <c r="G5" s="35">
        <v>75073</v>
      </c>
      <c r="H5" s="35">
        <v>72068</v>
      </c>
      <c r="I5" s="35">
        <v>46258</v>
      </c>
      <c r="J5" s="35">
        <v>40706</v>
      </c>
      <c r="K5" s="35">
        <v>40396</v>
      </c>
      <c r="L5" s="14">
        <v>41525</v>
      </c>
      <c r="M5" s="14">
        <v>41525</v>
      </c>
      <c r="N5" s="59">
        <v>41525</v>
      </c>
      <c r="O5" s="59" t="s">
        <v>141</v>
      </c>
      <c r="P5" s="59">
        <v>41229</v>
      </c>
      <c r="Q5" s="59">
        <v>41266</v>
      </c>
      <c r="R5" s="65">
        <f>'All Stats'!C59</f>
        <v>41266</v>
      </c>
      <c r="S5" s="61">
        <f t="shared" ref="S5:S11" si="0">R5-B5</f>
        <v>-33733</v>
      </c>
      <c r="T5" s="75">
        <f>S5/B5</f>
        <v>-0.44977933039107187</v>
      </c>
      <c r="U5" s="74">
        <f t="shared" ref="U5:U15" si="1">R5-P5</f>
        <v>37</v>
      </c>
      <c r="V5" s="62">
        <f t="shared" ref="V5:V14" si="2">U5/P5</f>
        <v>8.9742656867738729E-4</v>
      </c>
    </row>
    <row r="6" spans="1:22" s="58" customFormat="1" x14ac:dyDescent="0.2">
      <c r="A6" s="91" t="s">
        <v>2</v>
      </c>
      <c r="B6" s="35">
        <v>0</v>
      </c>
      <c r="C6" s="35">
        <v>0</v>
      </c>
      <c r="D6" s="35">
        <v>10000</v>
      </c>
      <c r="E6" s="35">
        <v>10000</v>
      </c>
      <c r="F6" s="35">
        <v>10000</v>
      </c>
      <c r="G6" s="35">
        <v>10000</v>
      </c>
      <c r="H6" s="35">
        <v>9444</v>
      </c>
      <c r="I6" s="35">
        <v>9444</v>
      </c>
      <c r="J6" s="35">
        <v>11876</v>
      </c>
      <c r="K6" s="35">
        <v>11876</v>
      </c>
      <c r="L6" s="14">
        <v>11876</v>
      </c>
      <c r="M6" s="14">
        <v>11876</v>
      </c>
      <c r="N6" s="59">
        <v>12000</v>
      </c>
      <c r="O6" s="59" t="str">
        <f>'[1]All Stats'!E59</f>
        <v>12 000</v>
      </c>
      <c r="P6" s="59">
        <v>12000</v>
      </c>
      <c r="Q6" s="59">
        <v>12000</v>
      </c>
      <c r="R6" s="65">
        <f>'All Stats'!E59</f>
        <v>12000</v>
      </c>
      <c r="S6" s="61">
        <f t="shared" si="0"/>
        <v>12000</v>
      </c>
      <c r="T6" s="75"/>
      <c r="U6" s="74">
        <f t="shared" si="1"/>
        <v>0</v>
      </c>
      <c r="V6" s="62">
        <f t="shared" si="2"/>
        <v>0</v>
      </c>
    </row>
    <row r="7" spans="1:22" s="58" customFormat="1" x14ac:dyDescent="0.2">
      <c r="A7" s="91" t="s">
        <v>3</v>
      </c>
      <c r="B7" s="35">
        <v>18586</v>
      </c>
      <c r="C7" s="35">
        <v>19586</v>
      </c>
      <c r="D7" s="35">
        <v>27000</v>
      </c>
      <c r="E7" s="35">
        <v>27000</v>
      </c>
      <c r="F7" s="35">
        <v>10000</v>
      </c>
      <c r="G7" s="35">
        <v>19370</v>
      </c>
      <c r="H7" s="35">
        <v>17550</v>
      </c>
      <c r="I7" s="35">
        <v>17550</v>
      </c>
      <c r="J7" s="35">
        <v>17550</v>
      </c>
      <c r="K7" s="35">
        <v>17550</v>
      </c>
      <c r="L7" s="14">
        <v>17550</v>
      </c>
      <c r="M7" s="14">
        <v>17550</v>
      </c>
      <c r="N7" s="59">
        <v>17550</v>
      </c>
      <c r="O7" s="59" t="str">
        <f>'[1]All Stats'!D59</f>
        <v>17 550</v>
      </c>
      <c r="P7" s="59">
        <v>17550</v>
      </c>
      <c r="Q7" s="59">
        <v>11696</v>
      </c>
      <c r="R7" s="65">
        <f>'All Stats'!D59</f>
        <v>11696</v>
      </c>
      <c r="S7" s="61">
        <f t="shared" si="0"/>
        <v>-6890</v>
      </c>
      <c r="T7" s="75">
        <f t="shared" ref="T7:T15" si="3">S7/B7</f>
        <v>-0.37070913590874854</v>
      </c>
      <c r="U7" s="74">
        <f t="shared" si="1"/>
        <v>-5854</v>
      </c>
      <c r="V7" s="62">
        <f t="shared" si="2"/>
        <v>-0.33356125356125355</v>
      </c>
    </row>
    <row r="8" spans="1:22" s="58" customFormat="1" x14ac:dyDescent="0.2">
      <c r="A8" s="91" t="s">
        <v>4</v>
      </c>
      <c r="B8" s="35">
        <v>5698</v>
      </c>
      <c r="C8" s="35">
        <v>5698</v>
      </c>
      <c r="D8" s="35">
        <v>6260</v>
      </c>
      <c r="E8" s="35">
        <v>6260</v>
      </c>
      <c r="F8" s="35">
        <v>6260</v>
      </c>
      <c r="G8" s="35">
        <v>6260</v>
      </c>
      <c r="H8" s="35">
        <v>6260</v>
      </c>
      <c r="I8" s="35">
        <v>6260</v>
      </c>
      <c r="J8" s="35">
        <v>6260</v>
      </c>
      <c r="K8" s="35">
        <v>6260</v>
      </c>
      <c r="L8" s="14">
        <v>6260</v>
      </c>
      <c r="M8" s="14">
        <v>6260</v>
      </c>
      <c r="N8" s="59">
        <v>12650</v>
      </c>
      <c r="O8" s="59" t="str">
        <f>'[1]All Stats'!J59</f>
        <v>12 650</v>
      </c>
      <c r="P8" s="59">
        <v>12650</v>
      </c>
      <c r="Q8" s="59">
        <v>12650</v>
      </c>
      <c r="R8" s="65">
        <f>'All Stats'!J59</f>
        <v>12650</v>
      </c>
      <c r="S8" s="61">
        <f t="shared" si="0"/>
        <v>6952</v>
      </c>
      <c r="T8" s="75">
        <f t="shared" si="3"/>
        <v>1.2200772200772201</v>
      </c>
      <c r="U8" s="74">
        <f t="shared" si="1"/>
        <v>0</v>
      </c>
      <c r="V8" s="62">
        <f t="shared" si="2"/>
        <v>0</v>
      </c>
    </row>
    <row r="9" spans="1:22" s="58" customFormat="1" x14ac:dyDescent="0.2">
      <c r="A9" s="91" t="s">
        <v>5</v>
      </c>
      <c r="B9" s="35">
        <v>3720</v>
      </c>
      <c r="C9" s="35">
        <v>3720</v>
      </c>
      <c r="D9" s="35">
        <v>4210</v>
      </c>
      <c r="E9" s="35">
        <v>5048</v>
      </c>
      <c r="F9" s="35">
        <v>0</v>
      </c>
      <c r="G9" s="35">
        <v>6778</v>
      </c>
      <c r="H9" s="35">
        <v>6778</v>
      </c>
      <c r="I9" s="35">
        <v>6778</v>
      </c>
      <c r="J9" s="35">
        <v>6778</v>
      </c>
      <c r="K9" s="35">
        <v>5053</v>
      </c>
      <c r="L9" s="14">
        <v>5053</v>
      </c>
      <c r="M9" s="14">
        <v>5053</v>
      </c>
      <c r="N9" s="59">
        <v>5053</v>
      </c>
      <c r="O9" s="59" t="str">
        <f>'[1]All Stats'!I59</f>
        <v>5 053</v>
      </c>
      <c r="P9" s="59">
        <v>5053</v>
      </c>
      <c r="Q9" s="59">
        <v>7749</v>
      </c>
      <c r="R9" s="65">
        <f>'All Stats'!I59</f>
        <v>7749</v>
      </c>
      <c r="S9" s="61">
        <f t="shared" si="0"/>
        <v>4029</v>
      </c>
      <c r="T9" s="75">
        <f t="shared" si="3"/>
        <v>1.0830645161290322</v>
      </c>
      <c r="U9" s="74">
        <f t="shared" si="1"/>
        <v>2696</v>
      </c>
      <c r="V9" s="62">
        <f t="shared" si="2"/>
        <v>0.53354442905204824</v>
      </c>
    </row>
    <row r="10" spans="1:22" s="58" customFormat="1" x14ac:dyDescent="0.2">
      <c r="A10" s="91" t="s">
        <v>7</v>
      </c>
      <c r="B10" s="35">
        <v>2585</v>
      </c>
      <c r="C10" s="35">
        <v>2585</v>
      </c>
      <c r="D10" s="35">
        <v>2585</v>
      </c>
      <c r="E10" s="35">
        <v>2585</v>
      </c>
      <c r="F10" s="35">
        <v>2585</v>
      </c>
      <c r="G10" s="35">
        <v>1785</v>
      </c>
      <c r="H10" s="35">
        <v>1785</v>
      </c>
      <c r="I10" s="35">
        <v>1785</v>
      </c>
      <c r="J10" s="35">
        <v>1785</v>
      </c>
      <c r="K10" s="35">
        <v>1785</v>
      </c>
      <c r="L10" s="14">
        <v>1785</v>
      </c>
      <c r="M10" s="14">
        <v>1785</v>
      </c>
      <c r="N10" s="59" t="str">
        <f>'[2]All Stats'!H59</f>
        <v>1 785</v>
      </c>
      <c r="O10" s="59" t="str">
        <f>'[1]All Stats'!H59</f>
        <v>1 785</v>
      </c>
      <c r="P10" s="59">
        <v>1785</v>
      </c>
      <c r="Q10" s="59">
        <v>1785</v>
      </c>
      <c r="R10" s="65">
        <f>'All Stats'!H59</f>
        <v>1785</v>
      </c>
      <c r="S10" s="61">
        <f t="shared" si="0"/>
        <v>-800</v>
      </c>
      <c r="T10" s="75">
        <f t="shared" si="3"/>
        <v>-0.30947775628626695</v>
      </c>
      <c r="U10" s="74">
        <f t="shared" si="1"/>
        <v>0</v>
      </c>
      <c r="V10" s="62">
        <f t="shared" si="2"/>
        <v>0</v>
      </c>
    </row>
    <row r="11" spans="1:22" s="58" customFormat="1" x14ac:dyDescent="0.2">
      <c r="A11" s="91" t="s">
        <v>8</v>
      </c>
      <c r="B11" s="35">
        <v>2000</v>
      </c>
      <c r="C11" s="35">
        <v>2000</v>
      </c>
      <c r="D11" s="35">
        <v>2000</v>
      </c>
      <c r="E11" s="35">
        <v>2000</v>
      </c>
      <c r="F11" s="35">
        <v>2000</v>
      </c>
      <c r="G11" s="35">
        <v>2000</v>
      </c>
      <c r="H11" s="35">
        <v>2000</v>
      </c>
      <c r="I11" s="35">
        <v>2000</v>
      </c>
      <c r="J11" s="35">
        <v>2000</v>
      </c>
      <c r="K11" s="35">
        <v>2000</v>
      </c>
      <c r="L11" s="14">
        <v>2000</v>
      </c>
      <c r="M11" s="14">
        <v>2000</v>
      </c>
      <c r="N11" s="59">
        <v>2000</v>
      </c>
      <c r="O11" s="59" t="str">
        <f>'[1]All Stats'!G59</f>
        <v>2 000</v>
      </c>
      <c r="P11" s="59">
        <v>2000</v>
      </c>
      <c r="Q11" s="59">
        <v>5670</v>
      </c>
      <c r="R11" s="65">
        <f>'All Stats'!G59</f>
        <v>5670</v>
      </c>
      <c r="S11" s="61">
        <f t="shared" si="0"/>
        <v>3670</v>
      </c>
      <c r="T11" s="75">
        <f t="shared" si="3"/>
        <v>1.835</v>
      </c>
      <c r="U11" s="74">
        <f t="shared" si="1"/>
        <v>3670</v>
      </c>
      <c r="V11" s="62">
        <f t="shared" si="2"/>
        <v>1.835</v>
      </c>
    </row>
    <row r="12" spans="1:22" s="58" customFormat="1" x14ac:dyDescent="0.2">
      <c r="A12" s="91" t="s">
        <v>9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1121</v>
      </c>
      <c r="H12" s="35">
        <v>1121</v>
      </c>
      <c r="I12" s="35">
        <v>1121</v>
      </c>
      <c r="J12" s="35">
        <v>1142</v>
      </c>
      <c r="K12" s="35">
        <v>1142</v>
      </c>
      <c r="L12" s="14">
        <v>1185</v>
      </c>
      <c r="M12" s="14">
        <v>1185</v>
      </c>
      <c r="N12" s="59">
        <v>1185</v>
      </c>
      <c r="O12" s="59" t="str">
        <f>'[1]All Stats'!F59</f>
        <v>1 185</v>
      </c>
      <c r="P12" s="59">
        <v>1185</v>
      </c>
      <c r="Q12" s="59">
        <v>1185</v>
      </c>
      <c r="R12" s="65">
        <f>'All Stats'!F59</f>
        <v>0</v>
      </c>
      <c r="S12" s="61">
        <f>P12-B12</f>
        <v>185</v>
      </c>
      <c r="T12" s="75">
        <f t="shared" si="3"/>
        <v>0.185</v>
      </c>
      <c r="U12" s="74">
        <f t="shared" si="1"/>
        <v>-1185</v>
      </c>
      <c r="V12" s="62">
        <f t="shared" si="2"/>
        <v>-1</v>
      </c>
    </row>
    <row r="13" spans="1:22" s="58" customFormat="1" x14ac:dyDescent="0.2">
      <c r="A13" s="91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8">
        <v>3000</v>
      </c>
      <c r="O13" s="59" t="str">
        <f>'[1]All Stats'!K59</f>
        <v>3 000</v>
      </c>
      <c r="P13" s="59">
        <v>3000</v>
      </c>
      <c r="Q13" s="59">
        <v>2000</v>
      </c>
      <c r="R13" s="65">
        <f>'All Stats'!K59</f>
        <v>3000</v>
      </c>
      <c r="S13" s="61">
        <f>R13-B13</f>
        <v>3000</v>
      </c>
      <c r="T13" s="75"/>
      <c r="U13" s="74">
        <f t="shared" si="1"/>
        <v>0</v>
      </c>
      <c r="V13" s="62">
        <f t="shared" si="2"/>
        <v>0</v>
      </c>
    </row>
    <row r="14" spans="1:22" s="58" customFormat="1" ht="13.5" thickBot="1" x14ac:dyDescent="0.25">
      <c r="A14" s="91" t="s">
        <v>11</v>
      </c>
      <c r="B14" s="35">
        <v>0</v>
      </c>
      <c r="C14" s="35">
        <v>5000</v>
      </c>
      <c r="D14" s="35">
        <v>5000</v>
      </c>
      <c r="E14" s="35">
        <v>6681</v>
      </c>
      <c r="F14" s="35">
        <v>10456</v>
      </c>
      <c r="G14" s="35">
        <v>0</v>
      </c>
      <c r="H14" s="35">
        <v>10456</v>
      </c>
      <c r="I14" s="35">
        <v>10456</v>
      </c>
      <c r="J14" s="35">
        <v>10456</v>
      </c>
      <c r="K14" s="35">
        <v>10456</v>
      </c>
      <c r="L14" s="15">
        <v>10340</v>
      </c>
      <c r="M14" s="15">
        <v>10340</v>
      </c>
      <c r="N14" s="162">
        <v>16135</v>
      </c>
      <c r="O14" s="59" t="str">
        <f>'[1]All Stats'!L59</f>
        <v>16 135</v>
      </c>
      <c r="P14" s="59">
        <v>16192</v>
      </c>
      <c r="Q14" s="59">
        <v>0</v>
      </c>
      <c r="R14" s="65">
        <f>'All Stats'!L59</f>
        <v>16192</v>
      </c>
      <c r="S14" s="61">
        <f>R14-B14</f>
        <v>16192</v>
      </c>
      <c r="T14" s="75">
        <v>0</v>
      </c>
      <c r="U14" s="74">
        <f t="shared" si="1"/>
        <v>0</v>
      </c>
      <c r="V14" s="62">
        <f t="shared" si="2"/>
        <v>0</v>
      </c>
    </row>
    <row r="15" spans="1:22" s="94" customFormat="1" ht="13.5" thickBot="1" x14ac:dyDescent="0.25">
      <c r="A15" s="166" t="s">
        <v>136</v>
      </c>
      <c r="B15" s="56">
        <v>108588</v>
      </c>
      <c r="C15" s="56">
        <v>114588</v>
      </c>
      <c r="D15" s="56">
        <v>129343</v>
      </c>
      <c r="E15" s="56">
        <v>129605</v>
      </c>
      <c r="F15" s="56">
        <v>97117</v>
      </c>
      <c r="G15" s="56">
        <v>122387</v>
      </c>
      <c r="H15" s="56">
        <v>127462</v>
      </c>
      <c r="I15" s="56">
        <v>101652</v>
      </c>
      <c r="J15" s="56">
        <v>98553</v>
      </c>
      <c r="K15" s="56">
        <v>96136</v>
      </c>
      <c r="L15" s="56">
        <v>97574</v>
      </c>
      <c r="M15" s="56">
        <v>97574</v>
      </c>
      <c r="N15" s="66">
        <f>SUM(N5:N14)</f>
        <v>111098</v>
      </c>
      <c r="O15" s="66">
        <v>112883</v>
      </c>
      <c r="P15" s="66">
        <f>SUM(P10:P14)</f>
        <v>24162</v>
      </c>
      <c r="Q15" s="66">
        <v>96001</v>
      </c>
      <c r="R15" s="66">
        <f>SUM(R5:R14)</f>
        <v>112008</v>
      </c>
      <c r="S15" s="66">
        <f>R15-B15</f>
        <v>3420</v>
      </c>
      <c r="T15" s="175">
        <f t="shared" si="3"/>
        <v>3.1495192838987732E-2</v>
      </c>
      <c r="U15" s="66">
        <f t="shared" si="1"/>
        <v>87846</v>
      </c>
      <c r="V15" s="176">
        <f t="shared" ref="V15" si="4">U15/M15</f>
        <v>0.900301309775145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All Stats</vt:lpstr>
      <vt:lpstr>Holdings</vt:lpstr>
      <vt:lpstr>Items Issued</vt:lpstr>
      <vt:lpstr>Search Room</vt:lpstr>
      <vt:lpstr>Enquiries</vt:lpstr>
      <vt:lpstr>Staff</vt:lpstr>
      <vt:lpstr>Web Hits</vt:lpstr>
      <vt:lpstr>Web visits</vt:lpstr>
      <vt:lpstr>Repository</vt:lpstr>
      <vt:lpstr>Holdings by FTE</vt:lpstr>
      <vt:lpstr>Charts 2012-113</vt:lpstr>
      <vt:lpstr>Enquiries!Print_Area</vt:lpstr>
      <vt:lpstr>Holdings!Print_Area</vt:lpstr>
      <vt:lpstr>'Items Issued'!Print_Area</vt:lpstr>
      <vt:lpstr>Repository!Print_Area</vt:lpstr>
      <vt:lpstr>'Search Room'!Print_Area</vt:lpstr>
      <vt:lpstr>Staff!Print_Area</vt:lpstr>
      <vt:lpstr>'Web Hits'!Print_Area</vt:lpstr>
      <vt:lpstr>'Web visits'!Print_Area</vt:lpstr>
    </vt:vector>
  </TitlesOfParts>
  <Company>Northern Territory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CAARA Archival Statistics 2012-13</dc:title>
  <dc:creator>Tom Reynolds</dc:creator>
  <cp:lastModifiedBy>Brown, Anthea</cp:lastModifiedBy>
  <cp:lastPrinted>2014-09-26T08:36:21Z</cp:lastPrinted>
  <dcterms:created xsi:type="dcterms:W3CDTF">2009-10-02T05:50:27Z</dcterms:created>
  <dcterms:modified xsi:type="dcterms:W3CDTF">2015-04-28T00:58:59Z</dcterms:modified>
</cp:coreProperties>
</file>